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7400" windowHeight="7650" activeTab="1"/>
  </bookViews>
  <sheets>
    <sheet name="Data" sheetId="1" r:id="rId1"/>
    <sheet name="Covering Lr" sheetId="2" r:id="rId2"/>
    <sheet name="Lr to HM-MEO" sheetId="3" r:id="rId3"/>
    <sheet name="Checklist" sheetId="4" r:id="rId4"/>
    <sheet name="Appendix-II" sheetId="5" r:id="rId5"/>
    <sheet name="Nondrawn" sheetId="6" r:id="rId6"/>
    <sheet name="Dependant certificate" sheetId="7" r:id="rId7"/>
    <sheet name="Spell Certificate" sheetId="8" r:id="rId8"/>
    <sheet name="Sheet1" sheetId="9" r:id="rId9"/>
    <sheet name="DDO DECLARATION" sheetId="10" r:id="rId10"/>
  </sheets>
  <definedNames>
    <definedName name="NAME_OF_PATIENT">'Data'!$A$7</definedName>
    <definedName name="PRINT">'Data'!$B$45</definedName>
    <definedName name="_xlnm.Print_Area" localSheetId="4">'Appendix-II'!$A$1:$I$32</definedName>
    <definedName name="_xlnm.Print_Area" localSheetId="3">'Checklist'!$A$1:$I$18</definedName>
    <definedName name="_xlnm.Print_Area" localSheetId="1">'Covering Lr'!$A$1:$I$40</definedName>
    <definedName name="_xlnm.Print_Area" localSheetId="6">'Dependant certificate'!$A$1:$I$15</definedName>
    <definedName name="_xlnm.Print_Area" localSheetId="2">'Lr to HM-MEO'!$A$1:$I$39</definedName>
    <definedName name="_xlnm.Print_Area" localSheetId="5">'Nondrawn'!$A$1:$I$16</definedName>
    <definedName name="_xlnm.Print_Area" localSheetId="7">'Spell Certificate'!$A$1:$I$9</definedName>
  </definedNames>
  <calcPr fullCalcOnLoad="1"/>
</workbook>
</file>

<file path=xl/comments1.xml><?xml version="1.0" encoding="utf-8"?>
<comments xmlns="http://schemas.openxmlformats.org/spreadsheetml/2006/main">
  <authors>
    <author>VENKATESH</author>
  </authors>
  <commentList>
    <comment ref="B7" authorId="0">
      <text>
        <r>
          <rPr>
            <b/>
            <sz val="8"/>
            <rFont val="Tahoma"/>
            <family val="2"/>
          </rPr>
          <t>Enter patient's name</t>
        </r>
      </text>
    </comment>
    <comment ref="B8" authorId="0">
      <text>
        <r>
          <rPr>
            <b/>
            <sz val="8"/>
            <rFont val="Tahoma"/>
            <family val="2"/>
          </rPr>
          <t>If patient and Employee are same type as "self"</t>
        </r>
      </text>
    </comment>
  </commentList>
</comments>
</file>

<file path=xl/sharedStrings.xml><?xml version="1.0" encoding="utf-8"?>
<sst xmlns="http://schemas.openxmlformats.org/spreadsheetml/2006/main" count="162" uniqueCount="137">
  <si>
    <t>DESINATION</t>
  </si>
  <si>
    <t>OFFICE OF WORK</t>
  </si>
  <si>
    <t>MANDAL</t>
  </si>
  <si>
    <t>DISTRICT</t>
  </si>
  <si>
    <t>HOUSE ADDRESS</t>
  </si>
  <si>
    <t>INPATIENT / OUT PATIENT</t>
  </si>
  <si>
    <t>NAME OF DISEASE</t>
  </si>
  <si>
    <t>HOSPITAL NAME</t>
  </si>
  <si>
    <t>HOSPITAL ADDRESS</t>
  </si>
  <si>
    <t>PERIOD OF TREATMENT</t>
  </si>
  <si>
    <t>FROM</t>
  </si>
  <si>
    <t>TO</t>
  </si>
  <si>
    <t>NAME OF EMPLOYEE</t>
  </si>
  <si>
    <t>NAME OF PATIENT</t>
  </si>
  <si>
    <t>RELATIONSHIP WITH THE EMPLOYEE</t>
  </si>
  <si>
    <t>DDO</t>
  </si>
  <si>
    <t>OFFICE NAME</t>
  </si>
  <si>
    <t>TO ADDRESS</t>
  </si>
  <si>
    <t>Inpatient</t>
  </si>
  <si>
    <t>To</t>
  </si>
  <si>
    <t>AMOUNT</t>
  </si>
  <si>
    <t>The District Educational Officer,</t>
  </si>
  <si>
    <t>From:</t>
  </si>
  <si>
    <t>Lr.No………………………………          Dated:………………………………..</t>
  </si>
  <si>
    <t>Sir,</t>
  </si>
  <si>
    <t>Sub:-</t>
  </si>
  <si>
    <t>Ref:-</t>
  </si>
  <si>
    <t>1) G.O.Ms.No.74, Dated:15-03-2005.</t>
  </si>
  <si>
    <t>ababababab</t>
  </si>
  <si>
    <t xml:space="preserve">                 I submit herewith the original bills, necessary documents for reimbursement of medical expenses of above treatment. Kindly scrutinize the bills and take necessary action for sanction.</t>
  </si>
  <si>
    <t xml:space="preserve">                 Thanking you. Early action solicited.</t>
  </si>
  <si>
    <t>Yours faithfully</t>
  </si>
  <si>
    <t>Encl:-</t>
  </si>
  <si>
    <t>ENCLOSURES</t>
  </si>
  <si>
    <t>CHECK LIST FOR SUBMISSION OF MEDICAL ADVANCE / REIMBURSEMENT CLAIMS OF GOVERNMENT SERVANTS</t>
  </si>
  <si>
    <t>Name of the Employee and Designation</t>
  </si>
  <si>
    <t>Name of the Patient and relationship with the employee</t>
  </si>
  <si>
    <t>Name of the Disease</t>
  </si>
  <si>
    <t>Whether disease was covered in G.O.Ms.No.161 Fin&amp; Plg Dt:05-05-2000, If so enclose admissibility certificate</t>
  </si>
  <si>
    <t xml:space="preserve">Whether the patient has been referred to NIMS / SWIMS in case the disease is not covered in G.O.Ms No.86 Dt:01-06-1992 </t>
  </si>
  <si>
    <t>Whether the patient underwent treatment in a hospital is a recogni-zed as per Govt. Orders or Not</t>
  </si>
  <si>
    <t>Whether the patient has been referred by NIMS / SWIMS in case the hospital is  a recognized as per Govt. Orders</t>
  </si>
  <si>
    <t>Emergency certificate enclosed</t>
  </si>
  <si>
    <t>If not referred by NIMS / SWIMS justified reaMothers and nature of urgency of obtaining treatment in recognized hospital as per G.O.175 H&amp;M Dt:29-06-1997</t>
  </si>
  <si>
    <t>Emergency certificate Enclosed</t>
  </si>
  <si>
    <t xml:space="preserve">Whether enclosed estimation certificate in case of advance / Essentiality certificate in case of Reimbursement </t>
  </si>
  <si>
    <t>Yes- Essentiality certificate enclosed</t>
  </si>
  <si>
    <t xml:space="preserve">Whether the bills have been counter signed by the concerned Head of the Department in NIMS / SWIMS in case of Medical Reimbursement </t>
  </si>
  <si>
    <t xml:space="preserve">Amount of advance / Reimbursement required </t>
  </si>
  <si>
    <t xml:space="preserve">Whether the claim has been preferred within six months </t>
  </si>
  <si>
    <t>Remarks of the Recommending Officer</t>
  </si>
  <si>
    <t>Recommended for sanction</t>
  </si>
  <si>
    <t>Yes</t>
  </si>
  <si>
    <t>No</t>
  </si>
  <si>
    <t>APPENDIX – II</t>
  </si>
  <si>
    <t xml:space="preserve">Application for claiming refund of Medical Expenses incurred by the </t>
  </si>
  <si>
    <t>Government Servant and their Families</t>
  </si>
  <si>
    <t>Name, Designation &amp; Section</t>
  </si>
  <si>
    <t>Office in which employed</t>
  </si>
  <si>
    <t>Place of Duty</t>
  </si>
  <si>
    <t>Place at which the patient fell ill</t>
  </si>
  <si>
    <t>Nature of illness and its duration</t>
  </si>
  <si>
    <t>Total Amount claimed Rs.</t>
  </si>
  <si>
    <t>List of Enclosures</t>
  </si>
  <si>
    <t>Signature of Government Servant</t>
  </si>
  <si>
    <t>Pay of the Government Servant defined in FR and other emoluments which should be shown separately</t>
  </si>
  <si>
    <t>NONDRAWN CERTIFICATE</t>
  </si>
  <si>
    <t>DEPENDANT DECLARATION</t>
  </si>
  <si>
    <t>SPELL OF CLAIM</t>
  </si>
  <si>
    <t>SCALE&amp;PAY</t>
  </si>
  <si>
    <t>Full residential address with Door No. and Name of the Mohalla</t>
  </si>
  <si>
    <t>Name of the patient and relation ship with Government Servant</t>
  </si>
  <si>
    <t>Details of Amount claimed  cost of medicines purchased / list of cash memos and the essentiality certificate signed by treatment doctors</t>
  </si>
  <si>
    <t>Essentiality certificate enclosed</t>
  </si>
  <si>
    <t>Enclosed</t>
  </si>
  <si>
    <t>“Attested”</t>
  </si>
  <si>
    <t xml:space="preserve"> Dated:…………………………</t>
  </si>
  <si>
    <t>ENTER YOUR DETAILS HERE IN BLUE CELLS</t>
  </si>
  <si>
    <t>Name:</t>
  </si>
  <si>
    <t>Designation:</t>
  </si>
  <si>
    <t>Working Place</t>
  </si>
  <si>
    <t>Dist:</t>
  </si>
  <si>
    <t>VENKATESHAM CHOWKI</t>
  </si>
  <si>
    <t>SA(MATHS)</t>
  </si>
  <si>
    <t>MEDAK</t>
  </si>
  <si>
    <t>PREPARED BY</t>
  </si>
  <si>
    <t>Ph.No.</t>
  </si>
  <si>
    <t>FIRST</t>
  </si>
  <si>
    <t>SPELL OF CLAIM CERTIFICATE</t>
  </si>
  <si>
    <t>Declaration to be signed by the Government Servant</t>
  </si>
  <si>
    <t xml:space="preserve">                I here by declare that the statement in this application are true to the best of my knowledge and belief and that the others from whom medical expenses were incurred is a member of my family as defined under the Government Medical Attendance Rules and wholly dependant upon me.</t>
  </si>
  <si>
    <t>At Home</t>
  </si>
  <si>
    <t>and Office to which attested</t>
  </si>
  <si>
    <t>SL NO.</t>
  </si>
  <si>
    <t>BILL NO</t>
  </si>
  <si>
    <t>DATE</t>
  </si>
  <si>
    <t>1.Checklist</t>
  </si>
  <si>
    <t>2.Appendix-II</t>
  </si>
  <si>
    <t>3.Non Drawn certificate</t>
  </si>
  <si>
    <t>4.Dependant certificate</t>
  </si>
  <si>
    <t>5.Emergency certificate</t>
  </si>
  <si>
    <t>6.Essentiality certificate</t>
  </si>
  <si>
    <t>7.Discharge summary</t>
  </si>
  <si>
    <t>8.Original Medical Bills</t>
  </si>
  <si>
    <t>2) G.O.Ms.No.68 H,M&amp;FW(K1) Dept, Dated:28-03-2011.</t>
  </si>
  <si>
    <t>3) G.O.Ms.No.40, Dated:07-05-2002.</t>
  </si>
  <si>
    <t>4) Individuals Application Dated:………………..</t>
  </si>
  <si>
    <t>BELOW 50000/-</t>
  </si>
  <si>
    <t>ABOVE 50000/-</t>
  </si>
  <si>
    <t>self</t>
  </si>
  <si>
    <t>Place:……………...…………</t>
  </si>
  <si>
    <t>Dated:……………………….</t>
  </si>
  <si>
    <t>Head Master</t>
  </si>
  <si>
    <t>5.Hospital Recognition G.O.</t>
  </si>
  <si>
    <t>NAGARI</t>
  </si>
  <si>
    <t>CHITTOOR</t>
  </si>
  <si>
    <t>NAGRARI</t>
  </si>
  <si>
    <t>Chittoor District</t>
  </si>
  <si>
    <t>HQ:Chittoor</t>
  </si>
  <si>
    <t>T.G. RAMESH BABU</t>
  </si>
  <si>
    <t>SA ( TELUGU)</t>
  </si>
  <si>
    <t>ZPHS, M.KOTHUR</t>
  </si>
  <si>
    <t>6-300/42B, RAJEEV NAGAR COLONY</t>
  </si>
  <si>
    <t>PERURU, TIRUPATI (RURAL)</t>
  </si>
  <si>
    <t>CHITTOOR DISTRICT</t>
  </si>
  <si>
    <t>NODULAR GOITER WITH RETRO STEMAL EXTENSION WITH LEFT RECURRENT LARYNGEAL NERVE PALSY AND TOTAL THYROIDECTOMY.</t>
  </si>
  <si>
    <t>APOLLO HOSPITALS, CHENNAI</t>
  </si>
  <si>
    <t>21, GREEMS LANE, OFF GREAMS LANE, CHENNAI - 600006.</t>
  </si>
  <si>
    <t>02-05-2018</t>
  </si>
  <si>
    <t>04-05-2018</t>
  </si>
  <si>
    <t>ONE LAKH THIRTY ONE THOUSAND FOUR HUNDRED AND EIGHT ONLY</t>
  </si>
  <si>
    <t xml:space="preserve">The Director &amp; Commissioner of School Education, </t>
  </si>
  <si>
    <t>Anjaneyatowers, B-Block, Lanco circle</t>
  </si>
  <si>
    <t>Ibrahimpatnam, VIJAYAWADA-521456.</t>
  </si>
  <si>
    <t>DDO DECLARATION</t>
  </si>
  <si>
    <t xml:space="preserve">                          This is to Certify that the Claimes submitted by Sri. T.G. Rameshbabu,SA (Telugu), Z.P. High School, M. Kothur by himself, It is Verified that the Bonafied of the Employee is Correct and the treatement obtained by him in Apollo Hospitals, Chennai, Tamilnadu.  Which is Private Hospital is Certified as Genuine as per Proceedings No.66216/P3/LC-B/2012, Dt. 23.06.2015, Director of the Medical Education , Andhrapradesh, Hyderabad and claim can be Considered for Sanction. </t>
  </si>
  <si>
    <t>Signature of the DDO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</si>
</sst>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dd\-mm\-yyyy"/>
  </numFmts>
  <fonts count="72">
    <font>
      <sz val="11"/>
      <color theme="1"/>
      <name val="Calibri"/>
      <family val="2"/>
    </font>
    <font>
      <sz val="11"/>
      <color indexed="8"/>
      <name val="Calibri"/>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color indexed="8"/>
      <name val="Cambria"/>
      <family val="1"/>
    </font>
    <font>
      <b/>
      <sz val="18"/>
      <color indexed="56"/>
      <name val="Cambria"/>
      <family val="2"/>
    </font>
    <font>
      <b/>
      <sz val="11"/>
      <color indexed="8"/>
      <name val="Calibri"/>
      <family val="2"/>
    </font>
    <font>
      <sz val="11"/>
      <color indexed="10"/>
      <name val="Calibri"/>
      <family val="2"/>
    </font>
    <font>
      <sz val="13"/>
      <color indexed="8"/>
      <name val="Cambria"/>
      <family val="1"/>
    </font>
    <font>
      <sz val="13"/>
      <color indexed="8"/>
      <name val="Wingdings 2"/>
      <family val="1"/>
    </font>
    <font>
      <sz val="11"/>
      <color indexed="8"/>
      <name val="Cambria"/>
      <family val="1"/>
    </font>
    <font>
      <b/>
      <sz val="12"/>
      <color indexed="36"/>
      <name val="Calibri"/>
      <family val="2"/>
    </font>
    <font>
      <b/>
      <sz val="11"/>
      <color indexed="60"/>
      <name val="Cambria"/>
      <family val="2"/>
    </font>
    <font>
      <b/>
      <sz val="13"/>
      <color indexed="8"/>
      <name val="Cambria"/>
      <family val="1"/>
    </font>
    <font>
      <sz val="12"/>
      <color indexed="8"/>
      <name val="Cambria"/>
      <family val="1"/>
    </font>
    <font>
      <b/>
      <sz val="18"/>
      <color indexed="17"/>
      <name val="Cambria"/>
      <family val="2"/>
    </font>
    <font>
      <b/>
      <sz val="20"/>
      <color indexed="56"/>
      <name val="Cambria"/>
      <family val="2"/>
    </font>
    <font>
      <b/>
      <sz val="16"/>
      <color indexed="8"/>
      <name val="Cambria"/>
      <family val="1"/>
    </font>
    <font>
      <u val="single"/>
      <sz val="13"/>
      <color indexed="8"/>
      <name val="Cambria"/>
      <family val="1"/>
    </font>
    <font>
      <b/>
      <u val="single"/>
      <sz val="14"/>
      <color indexed="8"/>
      <name val="Cambria"/>
      <family val="1"/>
    </font>
    <font>
      <sz val="16"/>
      <color indexed="8"/>
      <name val="Cambria"/>
      <family val="1"/>
    </font>
    <font>
      <b/>
      <sz val="12"/>
      <color indexed="8"/>
      <name val="Cambria"/>
      <family val="1"/>
    </font>
    <font>
      <b/>
      <u val="single"/>
      <sz val="18"/>
      <color indexed="8"/>
      <name val="Cambria"/>
      <family val="1"/>
    </font>
    <font>
      <b/>
      <u val="single"/>
      <sz val="20"/>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4"/>
      <color theme="1"/>
      <name val="Cambria"/>
      <family val="1"/>
    </font>
    <font>
      <b/>
      <sz val="18"/>
      <color theme="3"/>
      <name val="Cambria"/>
      <family val="2"/>
    </font>
    <font>
      <b/>
      <sz val="11"/>
      <color theme="1"/>
      <name val="Calibri"/>
      <family val="2"/>
    </font>
    <font>
      <sz val="11"/>
      <color rgb="FFFF0000"/>
      <name val="Calibri"/>
      <family val="2"/>
    </font>
    <font>
      <sz val="13"/>
      <color theme="1"/>
      <name val="Cambria"/>
      <family val="1"/>
    </font>
    <font>
      <sz val="13"/>
      <color theme="1"/>
      <name val="Wingdings 2"/>
      <family val="1"/>
    </font>
    <font>
      <sz val="11"/>
      <color theme="1"/>
      <name val="Cambria"/>
      <family val="1"/>
    </font>
    <font>
      <b/>
      <sz val="12"/>
      <color rgb="FF7030A0"/>
      <name val="Calibri"/>
      <family val="2"/>
    </font>
    <font>
      <b/>
      <sz val="11"/>
      <color rgb="FFC00000"/>
      <name val="Cambria"/>
      <family val="2"/>
    </font>
    <font>
      <b/>
      <sz val="13"/>
      <color theme="1"/>
      <name val="Cambria"/>
      <family val="1"/>
    </font>
    <font>
      <sz val="12"/>
      <color theme="1"/>
      <name val="Cambria"/>
      <family val="1"/>
    </font>
    <font>
      <b/>
      <sz val="18"/>
      <color rgb="FF00B050"/>
      <name val="Cambria"/>
      <family val="2"/>
    </font>
    <font>
      <b/>
      <sz val="20"/>
      <color theme="3"/>
      <name val="Cambria"/>
      <family val="2"/>
    </font>
    <font>
      <b/>
      <sz val="16"/>
      <color theme="1"/>
      <name val="Cambria"/>
      <family val="1"/>
    </font>
    <font>
      <u val="single"/>
      <sz val="13"/>
      <color theme="1"/>
      <name val="Cambria"/>
      <family val="1"/>
    </font>
    <font>
      <sz val="16"/>
      <color theme="1"/>
      <name val="Cambria"/>
      <family val="1"/>
    </font>
    <font>
      <b/>
      <sz val="12"/>
      <color theme="1"/>
      <name val="Cambria"/>
      <family val="1"/>
    </font>
    <font>
      <b/>
      <u val="single"/>
      <sz val="14"/>
      <color theme="1"/>
      <name val="Cambria"/>
      <family val="1"/>
    </font>
    <font>
      <b/>
      <u val="single"/>
      <sz val="18"/>
      <color theme="1"/>
      <name val="Cambria"/>
      <family val="1"/>
    </font>
    <font>
      <sz val="14"/>
      <color theme="1"/>
      <name val="Calibri"/>
      <family val="2"/>
    </font>
    <font>
      <b/>
      <u val="single"/>
      <sz val="2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099969998002052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C00000"/>
      </left>
      <right style="thin">
        <color rgb="FFC00000"/>
      </right>
      <top style="thin">
        <color rgb="FFC00000"/>
      </top>
      <bottom style="thin">
        <color rgb="FFC00000"/>
      </bottom>
    </border>
    <border>
      <left style="thin">
        <color rgb="FFC00000"/>
      </left>
      <right>
        <color indexed="63"/>
      </right>
      <top style="thin">
        <color rgb="FFC00000"/>
      </top>
      <bottom style="thin">
        <color rgb="FFC00000"/>
      </bottom>
    </border>
    <border>
      <left>
        <color indexed="63"/>
      </left>
      <right style="thin">
        <color rgb="FFC00000"/>
      </right>
      <top style="thin">
        <color rgb="FFC00000"/>
      </top>
      <bottom style="thin">
        <color rgb="FFC00000"/>
      </bottom>
    </border>
    <border>
      <left>
        <color indexed="63"/>
      </left>
      <right>
        <color indexed="63"/>
      </right>
      <top style="thin">
        <color rgb="FFC00000"/>
      </top>
      <bottom style="thin">
        <color rgb="FFC00000"/>
      </bottom>
    </border>
    <border>
      <left style="thin">
        <color rgb="FFC00000"/>
      </left>
      <right style="thin">
        <color rgb="FFC00000"/>
      </right>
      <top style="thin">
        <color rgb="FFC00000"/>
      </top>
      <bottom>
        <color indexed="63"/>
      </bottom>
    </border>
    <border>
      <left style="thin">
        <color rgb="FFC00000"/>
      </left>
      <right style="thin">
        <color rgb="FFC00000"/>
      </right>
      <top>
        <color indexed="63"/>
      </top>
      <bottom>
        <color indexed="63"/>
      </bottom>
    </border>
    <border>
      <left style="thin">
        <color rgb="FFC00000"/>
      </left>
      <right style="thin">
        <color rgb="FFC00000"/>
      </right>
      <top>
        <color indexed="63"/>
      </top>
      <bottom style="thin">
        <color rgb="FFC00000"/>
      </bottom>
    </border>
    <border>
      <left>
        <color indexed="63"/>
      </left>
      <right>
        <color indexed="63"/>
      </right>
      <top>
        <color indexed="63"/>
      </top>
      <bottom style="thin">
        <color rgb="FFC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Font="0" applyAlignment="0">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vertical="center" wrapText="1"/>
    </xf>
    <xf numFmtId="0" fontId="0" fillId="0" borderId="0" xfId="0" applyAlignment="1" applyProtection="1">
      <alignment vertical="center" wrapText="1"/>
      <protection locked="0"/>
    </xf>
    <xf numFmtId="0" fontId="54" fillId="0" borderId="0" xfId="0" applyFont="1" applyAlignment="1" applyProtection="1">
      <alignment vertical="center"/>
      <protection hidden="1"/>
    </xf>
    <xf numFmtId="0" fontId="54" fillId="0" borderId="10" xfId="0" applyFont="1" applyBorder="1" applyAlignment="1" applyProtection="1">
      <alignment horizontal="center" vertical="center" wrapText="1"/>
      <protection hidden="1"/>
    </xf>
    <xf numFmtId="49" fontId="55" fillId="0" borderId="0" xfId="0" applyNumberFormat="1" applyFont="1" applyAlignment="1" applyProtection="1">
      <alignment horizontal="center" vertical="center"/>
      <protection hidden="1"/>
    </xf>
    <xf numFmtId="49" fontId="56" fillId="33" borderId="11" xfId="0" applyNumberFormat="1" applyFont="1" applyFill="1" applyBorder="1" applyAlignment="1">
      <alignment horizontal="left" vertical="center" wrapText="1"/>
    </xf>
    <xf numFmtId="0" fontId="57" fillId="16" borderId="0" xfId="0" applyFont="1" applyFill="1" applyAlignment="1" applyProtection="1">
      <alignment horizontal="right" vertical="center" wrapText="1"/>
      <protection hidden="1"/>
    </xf>
    <xf numFmtId="0" fontId="58" fillId="16" borderId="0" xfId="59" applyFont="1" applyFill="1" applyAlignment="1" applyProtection="1">
      <alignment vertical="center" wrapText="1"/>
      <protection hidden="1"/>
    </xf>
    <xf numFmtId="0" fontId="58" fillId="16" borderId="0" xfId="59" applyFont="1" applyFill="1" applyAlignment="1" applyProtection="1">
      <alignment horizontal="left" vertical="center" wrapText="1"/>
      <protection hidden="1"/>
    </xf>
    <xf numFmtId="0" fontId="56" fillId="19" borderId="11" xfId="0" applyFont="1" applyFill="1" applyBorder="1" applyAlignment="1" applyProtection="1">
      <alignment vertical="center" wrapText="1"/>
      <protection hidden="1" locked="0"/>
    </xf>
    <xf numFmtId="0" fontId="56" fillId="19" borderId="11" xfId="0" applyFont="1" applyFill="1" applyBorder="1" applyAlignment="1" applyProtection="1">
      <alignment horizontal="left" vertical="center" wrapText="1"/>
      <protection hidden="1" locked="0"/>
    </xf>
    <xf numFmtId="0" fontId="59" fillId="0" borderId="0" xfId="0" applyFont="1" applyAlignment="1" applyProtection="1">
      <alignment horizontal="left" vertical="center" wrapText="1"/>
      <protection hidden="1"/>
    </xf>
    <xf numFmtId="0" fontId="54" fillId="0" borderId="0" xfId="0" applyFont="1" applyAlignment="1" applyProtection="1">
      <alignment horizontal="center" vertical="center"/>
      <protection hidden="1"/>
    </xf>
    <xf numFmtId="3" fontId="56" fillId="33" borderId="11" xfId="0" applyNumberFormat="1" applyFont="1" applyFill="1" applyBorder="1" applyAlignment="1">
      <alignment horizontal="left" vertical="center" wrapText="1"/>
    </xf>
    <xf numFmtId="0" fontId="54"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56" fillId="19" borderId="11" xfId="0" applyFont="1" applyFill="1" applyBorder="1" applyAlignment="1" applyProtection="1">
      <alignment vertical="center" wrapText="1"/>
      <protection hidden="1" locked="0"/>
    </xf>
    <xf numFmtId="14" fontId="54" fillId="0" borderId="0" xfId="0" applyNumberFormat="1" applyFont="1" applyAlignment="1" applyProtection="1">
      <alignment vertical="center"/>
      <protection hidden="1"/>
    </xf>
    <xf numFmtId="0" fontId="60" fillId="33" borderId="11" xfId="0" applyFont="1" applyFill="1" applyBorder="1" applyAlignment="1">
      <alignment horizontal="left" vertical="center" wrapText="1"/>
    </xf>
    <xf numFmtId="0" fontId="56" fillId="19" borderId="11" xfId="0" applyFont="1" applyFill="1" applyBorder="1" applyAlignment="1" applyProtection="1">
      <alignment vertical="center" wrapText="1"/>
      <protection hidden="1"/>
    </xf>
    <xf numFmtId="0" fontId="56" fillId="33" borderId="11" xfId="0" applyFont="1" applyFill="1" applyBorder="1" applyAlignment="1">
      <alignment horizontal="left" vertical="center" wrapText="1"/>
    </xf>
    <xf numFmtId="17" fontId="58" fillId="16" borderId="0" xfId="59" applyNumberFormat="1" applyFont="1" applyFill="1" applyAlignment="1" applyProtection="1">
      <alignment vertical="center" wrapText="1"/>
      <protection hidden="1"/>
    </xf>
    <xf numFmtId="0" fontId="56" fillId="33" borderId="11" xfId="0" applyFont="1" applyFill="1" applyBorder="1" applyAlignment="1">
      <alignment horizontal="left" vertical="center" wrapText="1"/>
    </xf>
    <xf numFmtId="0" fontId="60" fillId="33" borderId="11" xfId="0" applyFont="1" applyFill="1" applyBorder="1" applyAlignment="1">
      <alignment horizontal="left" vertical="center" wrapText="1"/>
    </xf>
    <xf numFmtId="0" fontId="56" fillId="19" borderId="12" xfId="0" applyFont="1" applyFill="1" applyBorder="1" applyAlignment="1" applyProtection="1">
      <alignment horizontal="center" vertical="center" wrapText="1"/>
      <protection hidden="1" locked="0"/>
    </xf>
    <xf numFmtId="0" fontId="56" fillId="19" borderId="13" xfId="0" applyFont="1" applyFill="1" applyBorder="1" applyAlignment="1" applyProtection="1">
      <alignment horizontal="center" vertical="center" wrapText="1"/>
      <protection hidden="1" locked="0"/>
    </xf>
    <xf numFmtId="0" fontId="60" fillId="33" borderId="12" xfId="0" applyFont="1" applyFill="1" applyBorder="1" applyAlignment="1">
      <alignment horizontal="left" vertical="center" wrapText="1"/>
    </xf>
    <xf numFmtId="0" fontId="60" fillId="33" borderId="14" xfId="0" applyFont="1" applyFill="1" applyBorder="1" applyAlignment="1">
      <alignment horizontal="left" vertical="center" wrapText="1"/>
    </xf>
    <xf numFmtId="0" fontId="60" fillId="33" borderId="13" xfId="0" applyFont="1" applyFill="1" applyBorder="1" applyAlignment="1">
      <alignment horizontal="left" vertical="center" wrapText="1"/>
    </xf>
    <xf numFmtId="0" fontId="56" fillId="19" borderId="15" xfId="0" applyFont="1" applyFill="1" applyBorder="1" applyAlignment="1" applyProtection="1">
      <alignment horizontal="center" vertical="center" wrapText="1"/>
      <protection hidden="1" locked="0"/>
    </xf>
    <xf numFmtId="0" fontId="56" fillId="19" borderId="16" xfId="0" applyFont="1" applyFill="1" applyBorder="1" applyAlignment="1" applyProtection="1">
      <alignment horizontal="center" vertical="center" wrapText="1"/>
      <protection hidden="1" locked="0"/>
    </xf>
    <xf numFmtId="0" fontId="56" fillId="19" borderId="17" xfId="0" applyFont="1" applyFill="1" applyBorder="1" applyAlignment="1" applyProtection="1">
      <alignment horizontal="center" vertical="center" wrapText="1"/>
      <protection hidden="1" locked="0"/>
    </xf>
    <xf numFmtId="0" fontId="56" fillId="19" borderId="15" xfId="0" applyFont="1" applyFill="1" applyBorder="1" applyAlignment="1" applyProtection="1">
      <alignment horizontal="left" vertical="center" wrapText="1"/>
      <protection hidden="1" locked="0"/>
    </xf>
    <xf numFmtId="0" fontId="56" fillId="19" borderId="16" xfId="0" applyFont="1" applyFill="1" applyBorder="1" applyAlignment="1" applyProtection="1">
      <alignment horizontal="left" vertical="center" wrapText="1"/>
      <protection hidden="1" locked="0"/>
    </xf>
    <xf numFmtId="0" fontId="56" fillId="19" borderId="17" xfId="0" applyFont="1" applyFill="1" applyBorder="1" applyAlignment="1" applyProtection="1">
      <alignment horizontal="left" vertical="center" wrapText="1"/>
      <protection hidden="1" locked="0"/>
    </xf>
    <xf numFmtId="0" fontId="61" fillId="34" borderId="0" xfId="59" applyFont="1" applyFill="1" applyAlignment="1" applyProtection="1">
      <alignment horizontal="center" vertical="center" wrapText="1"/>
      <protection hidden="1"/>
    </xf>
    <xf numFmtId="0" fontId="62" fillId="13" borderId="0" xfId="59" applyFont="1" applyFill="1" applyAlignment="1" applyProtection="1">
      <alignment horizontal="center" vertical="top" wrapText="1"/>
      <protection hidden="1"/>
    </xf>
    <xf numFmtId="0" fontId="62" fillId="13" borderId="18" xfId="59" applyFont="1" applyFill="1" applyBorder="1" applyAlignment="1" applyProtection="1">
      <alignment horizontal="center" vertical="top" wrapText="1"/>
      <protection hidden="1"/>
    </xf>
    <xf numFmtId="0" fontId="56" fillId="19" borderId="11" xfId="0" applyFont="1" applyFill="1" applyBorder="1" applyAlignment="1" applyProtection="1">
      <alignment horizontal="left" vertical="center" wrapText="1"/>
      <protection hidden="1" locked="0"/>
    </xf>
    <xf numFmtId="0" fontId="56" fillId="19" borderId="11" xfId="0" applyFont="1" applyFill="1" applyBorder="1" applyAlignment="1" applyProtection="1">
      <alignment vertical="center" wrapText="1"/>
      <protection hidden="1" locked="0"/>
    </xf>
    <xf numFmtId="0" fontId="54" fillId="0" borderId="0" xfId="0" applyFont="1" applyAlignment="1" applyProtection="1">
      <alignment horizontal="justify" vertical="center"/>
      <protection hidden="1"/>
    </xf>
    <xf numFmtId="0" fontId="63" fillId="0" borderId="0" xfId="0" applyFont="1" applyAlignment="1" applyProtection="1">
      <alignment horizontal="center" vertical="center"/>
      <protection hidden="1"/>
    </xf>
    <xf numFmtId="0" fontId="64" fillId="0" borderId="0" xfId="0" applyFont="1" applyAlignment="1" applyProtection="1">
      <alignment horizontal="center" vertical="center"/>
      <protection hidden="1"/>
    </xf>
    <xf numFmtId="0" fontId="59" fillId="0" borderId="19" xfId="0" applyFont="1" applyBorder="1" applyAlignment="1" applyProtection="1">
      <alignment horizontal="center" vertical="center" wrapText="1"/>
      <protection hidden="1"/>
    </xf>
    <xf numFmtId="0" fontId="56" fillId="0" borderId="20" xfId="0" applyFont="1" applyBorder="1" applyAlignment="1" applyProtection="1">
      <alignment horizontal="left" vertical="center" wrapText="1"/>
      <protection hidden="1"/>
    </xf>
    <xf numFmtId="0" fontId="56" fillId="0" borderId="21" xfId="0" applyFont="1" applyBorder="1" applyAlignment="1" applyProtection="1">
      <alignment horizontal="left" vertical="center" wrapText="1"/>
      <protection hidden="1"/>
    </xf>
    <xf numFmtId="0" fontId="56" fillId="0" borderId="22" xfId="0" applyFont="1" applyBorder="1" applyAlignment="1" applyProtection="1">
      <alignment horizontal="left" vertical="center" wrapText="1"/>
      <protection hidden="1"/>
    </xf>
    <xf numFmtId="0" fontId="60" fillId="0" borderId="20" xfId="0" applyFont="1" applyBorder="1" applyAlignment="1" applyProtection="1">
      <alignment vertical="center" wrapText="1"/>
      <protection hidden="1"/>
    </xf>
    <xf numFmtId="0" fontId="60" fillId="0" borderId="21" xfId="0" applyFont="1" applyBorder="1" applyAlignment="1" applyProtection="1">
      <alignment/>
      <protection hidden="1"/>
    </xf>
    <xf numFmtId="0" fontId="60" fillId="0" borderId="22" xfId="0" applyFont="1" applyBorder="1" applyAlignment="1" applyProtection="1">
      <alignment/>
      <protection hidden="1"/>
    </xf>
    <xf numFmtId="0" fontId="54" fillId="0" borderId="20" xfId="0" applyFont="1" applyBorder="1" applyAlignment="1" applyProtection="1">
      <alignment vertical="center" wrapText="1"/>
      <protection hidden="1"/>
    </xf>
    <xf numFmtId="0" fontId="54" fillId="0" borderId="21" xfId="0" applyFont="1" applyBorder="1" applyAlignment="1" applyProtection="1">
      <alignment vertical="center" wrapText="1"/>
      <protection hidden="1"/>
    </xf>
    <xf numFmtId="0" fontId="54" fillId="0" borderId="22" xfId="0" applyFont="1" applyBorder="1" applyAlignment="1" applyProtection="1">
      <alignment vertical="center" wrapText="1"/>
      <protection hidden="1"/>
    </xf>
    <xf numFmtId="0" fontId="54" fillId="0" borderId="20" xfId="0" applyFont="1" applyBorder="1" applyAlignment="1" applyProtection="1">
      <alignment horizontal="center" vertical="center" wrapText="1"/>
      <protection hidden="1"/>
    </xf>
    <xf numFmtId="0" fontId="54" fillId="0" borderId="21" xfId="0" applyFont="1" applyBorder="1" applyAlignment="1" applyProtection="1">
      <alignment horizontal="center" vertical="center" wrapText="1"/>
      <protection hidden="1"/>
    </xf>
    <xf numFmtId="0" fontId="54" fillId="0" borderId="22" xfId="0" applyFont="1" applyBorder="1" applyAlignment="1" applyProtection="1">
      <alignment horizontal="center" vertical="center" wrapText="1"/>
      <protection hidden="1"/>
    </xf>
    <xf numFmtId="0" fontId="60" fillId="0" borderId="21" xfId="0" applyFont="1" applyBorder="1" applyAlignment="1" applyProtection="1">
      <alignment vertical="center" wrapText="1"/>
      <protection hidden="1"/>
    </xf>
    <xf numFmtId="0" fontId="60" fillId="0" borderId="22" xfId="0" applyFont="1" applyBorder="1" applyAlignment="1" applyProtection="1">
      <alignment vertical="center" wrapText="1"/>
      <protection hidden="1"/>
    </xf>
    <xf numFmtId="0" fontId="56" fillId="0" borderId="21" xfId="0" applyFont="1" applyBorder="1" applyAlignment="1" applyProtection="1">
      <alignment/>
      <protection hidden="1"/>
    </xf>
    <xf numFmtId="0" fontId="56" fillId="0" borderId="22" xfId="0" applyFont="1" applyBorder="1" applyAlignment="1" applyProtection="1">
      <alignment/>
      <protection hidden="1"/>
    </xf>
    <xf numFmtId="0" fontId="65"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54" fillId="0" borderId="0" xfId="0" applyFont="1" applyAlignment="1" applyProtection="1">
      <alignment horizontal="left" vertical="center" wrapText="1"/>
      <protection hidden="1"/>
    </xf>
    <xf numFmtId="0" fontId="59" fillId="0" borderId="0" xfId="0" applyFont="1" applyAlignment="1" applyProtection="1">
      <alignment horizontal="left" vertical="center" wrapText="1"/>
      <protection hidden="1"/>
    </xf>
    <xf numFmtId="0" fontId="66" fillId="0" borderId="0" xfId="0" applyFont="1" applyAlignment="1" applyProtection="1">
      <alignment horizontal="justify" vertical="center" wrapText="1"/>
      <protection hidden="1"/>
    </xf>
    <xf numFmtId="0" fontId="54" fillId="0" borderId="0" xfId="0" applyFont="1" applyAlignment="1" applyProtection="1">
      <alignment horizontal="left" vertical="center"/>
      <protection hidden="1"/>
    </xf>
    <xf numFmtId="0" fontId="54" fillId="0" borderId="0" xfId="0" applyFont="1" applyAlignment="1" applyProtection="1">
      <alignment horizontal="justify" vertical="center" wrapText="1"/>
      <protection hidden="1"/>
    </xf>
    <xf numFmtId="0" fontId="67" fillId="0" borderId="0" xfId="0" applyFont="1" applyAlignment="1" applyProtection="1">
      <alignment horizontal="center" vertical="center"/>
      <protection hidden="1"/>
    </xf>
    <xf numFmtId="0" fontId="60" fillId="0" borderId="0" xfId="0" applyFont="1" applyAlignment="1" applyProtection="1">
      <alignment horizontal="justify" vertical="center" wrapText="1"/>
      <protection hidden="1"/>
    </xf>
    <xf numFmtId="0" fontId="68" fillId="0" borderId="0" xfId="0" applyFont="1" applyAlignment="1" applyProtection="1">
      <alignment horizontal="center" vertical="center"/>
      <protection hidden="1"/>
    </xf>
    <xf numFmtId="0" fontId="69" fillId="0" borderId="0" xfId="0" applyFont="1" applyAlignment="1">
      <alignment horizontal="left" wrapText="1"/>
    </xf>
    <xf numFmtId="0" fontId="70"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 1"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266700</xdr:rowOff>
    </xdr:from>
    <xdr:to>
      <xdr:col>0</xdr:col>
      <xdr:colOff>1133475</xdr:colOff>
      <xdr:row>5</xdr:row>
      <xdr:rowOff>257175</xdr:rowOff>
    </xdr:to>
    <xdr:pic>
      <xdr:nvPicPr>
        <xdr:cNvPr id="1" name="Picture 2"/>
        <xdr:cNvPicPr preferRelativeResize="1">
          <a:picLocks noChangeAspect="1"/>
        </xdr:cNvPicPr>
      </xdr:nvPicPr>
      <xdr:blipFill>
        <a:blip r:embed="rId1"/>
        <a:stretch>
          <a:fillRect/>
        </a:stretch>
      </xdr:blipFill>
      <xdr:spPr>
        <a:xfrm>
          <a:off x="0" y="266700"/>
          <a:ext cx="1133475" cy="1419225"/>
        </a:xfrm>
        <a:prstGeom prst="rect">
          <a:avLst/>
        </a:prstGeom>
        <a:noFill/>
        <a:ln w="9525" cmpd="sng">
          <a:noFill/>
        </a:ln>
      </xdr:spPr>
    </xdr:pic>
    <xdr:clientData/>
  </xdr:twoCellAnchor>
  <xdr:twoCellAnchor>
    <xdr:from>
      <xdr:col>3</xdr:col>
      <xdr:colOff>276225</xdr:colOff>
      <xdr:row>2</xdr:row>
      <xdr:rowOff>104775</xdr:rowOff>
    </xdr:from>
    <xdr:to>
      <xdr:col>3</xdr:col>
      <xdr:colOff>809625</xdr:colOff>
      <xdr:row>6</xdr:row>
      <xdr:rowOff>38100</xdr:rowOff>
    </xdr:to>
    <xdr:sp>
      <xdr:nvSpPr>
        <xdr:cNvPr id="2" name="Down Arrow 2"/>
        <xdr:cNvSpPr>
          <a:spLocks/>
        </xdr:cNvSpPr>
      </xdr:nvSpPr>
      <xdr:spPr>
        <a:xfrm rot="2334006">
          <a:off x="5038725" y="676275"/>
          <a:ext cx="533400" cy="1076325"/>
        </a:xfrm>
        <a:prstGeom prst="downArrow">
          <a:avLst>
            <a:gd name="adj" fmla="val 2581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42"/>
  <sheetViews>
    <sheetView zoomScale="115" zoomScaleNormal="115" zoomScalePageLayoutView="0" workbookViewId="0" topLeftCell="A4">
      <selection activeCell="F20" sqref="F20"/>
    </sheetView>
  </sheetViews>
  <sheetFormatPr defaultColWidth="9.140625" defaultRowHeight="15"/>
  <cols>
    <col min="1" max="1" width="33.00390625" style="1" customWidth="1"/>
    <col min="2" max="2" width="31.7109375" style="1" customWidth="1"/>
    <col min="3" max="3" width="6.7109375" style="1" customWidth="1"/>
    <col min="4" max="4" width="35.00390625" style="1" customWidth="1"/>
    <col min="5" max="16384" width="9.140625" style="1" customWidth="1"/>
  </cols>
  <sheetData>
    <row r="1" spans="1:4" ht="22.5" customHeight="1">
      <c r="A1" s="37" t="s">
        <v>85</v>
      </c>
      <c r="B1" s="37"/>
      <c r="C1" s="38" t="s">
        <v>77</v>
      </c>
      <c r="D1" s="38"/>
    </row>
    <row r="2" spans="1:4" ht="22.5" customHeight="1">
      <c r="A2" s="7" t="s">
        <v>78</v>
      </c>
      <c r="B2" s="8" t="s">
        <v>82</v>
      </c>
      <c r="C2" s="38"/>
      <c r="D2" s="38"/>
    </row>
    <row r="3" spans="1:4" ht="22.5" customHeight="1">
      <c r="A3" s="7" t="s">
        <v>79</v>
      </c>
      <c r="B3" s="8" t="s">
        <v>83</v>
      </c>
      <c r="C3" s="38"/>
      <c r="D3" s="38"/>
    </row>
    <row r="4" spans="1:7" ht="22.5" customHeight="1">
      <c r="A4" s="7" t="s">
        <v>80</v>
      </c>
      <c r="B4" s="23">
        <v>29952</v>
      </c>
      <c r="C4" s="38"/>
      <c r="D4" s="38"/>
      <c r="G4" s="2"/>
    </row>
    <row r="5" spans="1:4" ht="22.5" customHeight="1">
      <c r="A5" s="7" t="s">
        <v>81</v>
      </c>
      <c r="B5" s="8" t="s">
        <v>84</v>
      </c>
      <c r="C5" s="38"/>
      <c r="D5" s="38"/>
    </row>
    <row r="6" spans="1:4" ht="22.5" customHeight="1">
      <c r="A6" s="7" t="s">
        <v>86</v>
      </c>
      <c r="B6" s="9">
        <v>9441216748</v>
      </c>
      <c r="C6" s="39"/>
      <c r="D6" s="39"/>
    </row>
    <row r="7" spans="1:4" ht="15">
      <c r="A7" s="21" t="s">
        <v>13</v>
      </c>
      <c r="B7" s="24" t="s">
        <v>119</v>
      </c>
      <c r="C7" s="24"/>
      <c r="D7" s="24"/>
    </row>
    <row r="8" spans="1:4" ht="28.5">
      <c r="A8" s="10" t="s">
        <v>14</v>
      </c>
      <c r="B8" s="24" t="s">
        <v>109</v>
      </c>
      <c r="C8" s="24"/>
      <c r="D8" s="24"/>
    </row>
    <row r="9" spans="1:4" ht="15">
      <c r="A9" s="10" t="s">
        <v>12</v>
      </c>
      <c r="B9" s="24" t="s">
        <v>119</v>
      </c>
      <c r="C9" s="24"/>
      <c r="D9" s="24"/>
    </row>
    <row r="10" spans="1:4" ht="15">
      <c r="A10" s="10" t="s">
        <v>0</v>
      </c>
      <c r="B10" s="24" t="s">
        <v>120</v>
      </c>
      <c r="C10" s="24"/>
      <c r="D10" s="24"/>
    </row>
    <row r="11" spans="1:4" ht="15">
      <c r="A11" s="10" t="s">
        <v>1</v>
      </c>
      <c r="B11" s="24" t="s">
        <v>121</v>
      </c>
      <c r="C11" s="24"/>
      <c r="D11" s="24"/>
    </row>
    <row r="12" spans="1:4" ht="15">
      <c r="A12" s="10" t="s">
        <v>2</v>
      </c>
      <c r="B12" s="24" t="s">
        <v>114</v>
      </c>
      <c r="C12" s="24"/>
      <c r="D12" s="24"/>
    </row>
    <row r="13" spans="1:4" ht="15">
      <c r="A13" s="10" t="s">
        <v>3</v>
      </c>
      <c r="B13" s="24" t="s">
        <v>115</v>
      </c>
      <c r="C13" s="24"/>
      <c r="D13" s="24"/>
    </row>
    <row r="14" spans="1:4" ht="15">
      <c r="A14" s="10" t="s">
        <v>69</v>
      </c>
      <c r="B14" s="24"/>
      <c r="C14" s="24"/>
      <c r="D14" s="24"/>
    </row>
    <row r="15" spans="1:4" ht="15">
      <c r="A15" s="34" t="s">
        <v>4</v>
      </c>
      <c r="B15" s="24" t="s">
        <v>122</v>
      </c>
      <c r="C15" s="24"/>
      <c r="D15" s="24"/>
    </row>
    <row r="16" spans="1:4" ht="32.25" customHeight="1">
      <c r="A16" s="35"/>
      <c r="B16" s="25" t="s">
        <v>123</v>
      </c>
      <c r="C16" s="25"/>
      <c r="D16" s="25"/>
    </row>
    <row r="17" spans="1:4" ht="33" customHeight="1">
      <c r="A17" s="36"/>
      <c r="B17" s="25" t="s">
        <v>124</v>
      </c>
      <c r="C17" s="25"/>
      <c r="D17" s="25"/>
    </row>
    <row r="18" spans="1:4" ht="15">
      <c r="A18" s="10" t="s">
        <v>5</v>
      </c>
      <c r="B18" s="24" t="s">
        <v>18</v>
      </c>
      <c r="C18" s="24"/>
      <c r="D18" s="24"/>
    </row>
    <row r="19" spans="1:4" ht="15">
      <c r="A19" s="10" t="s">
        <v>68</v>
      </c>
      <c r="B19" s="24" t="s">
        <v>87</v>
      </c>
      <c r="C19" s="24"/>
      <c r="D19" s="24"/>
    </row>
    <row r="20" spans="1:4" ht="15.75">
      <c r="A20" s="10" t="s">
        <v>6</v>
      </c>
      <c r="B20" s="25" t="s">
        <v>125</v>
      </c>
      <c r="C20" s="25"/>
      <c r="D20" s="25"/>
    </row>
    <row r="21" spans="1:4" ht="19.5" customHeight="1">
      <c r="A21" s="10" t="s">
        <v>7</v>
      </c>
      <c r="B21" s="25" t="s">
        <v>126</v>
      </c>
      <c r="C21" s="25"/>
      <c r="D21" s="25"/>
    </row>
    <row r="22" spans="1:4" ht="15.75">
      <c r="A22" s="10" t="s">
        <v>8</v>
      </c>
      <c r="B22" s="25" t="s">
        <v>127</v>
      </c>
      <c r="C22" s="25"/>
      <c r="D22" s="25"/>
    </row>
    <row r="23" spans="1:4" ht="15">
      <c r="A23" s="41" t="s">
        <v>9</v>
      </c>
      <c r="B23" s="11" t="s">
        <v>10</v>
      </c>
      <c r="C23" s="40" t="s">
        <v>11</v>
      </c>
      <c r="D23" s="11" t="s">
        <v>11</v>
      </c>
    </row>
    <row r="24" spans="1:4" ht="15">
      <c r="A24" s="41"/>
      <c r="B24" s="6" t="s">
        <v>128</v>
      </c>
      <c r="C24" s="40"/>
      <c r="D24" s="6" t="s">
        <v>129</v>
      </c>
    </row>
    <row r="25" spans="1:4" ht="28.5">
      <c r="A25" s="11" t="s">
        <v>20</v>
      </c>
      <c r="B25" s="14">
        <v>131408</v>
      </c>
      <c r="C25" s="11"/>
      <c r="D25" s="22" t="s">
        <v>130</v>
      </c>
    </row>
    <row r="26" spans="1:4" ht="20.25" customHeight="1">
      <c r="A26" s="10" t="s">
        <v>15</v>
      </c>
      <c r="B26" s="25" t="s">
        <v>112</v>
      </c>
      <c r="C26" s="25"/>
      <c r="D26" s="25"/>
    </row>
    <row r="27" spans="1:4" ht="18" customHeight="1">
      <c r="A27" s="10" t="s">
        <v>16</v>
      </c>
      <c r="B27" s="25" t="s">
        <v>121</v>
      </c>
      <c r="C27" s="25"/>
      <c r="D27" s="25"/>
    </row>
    <row r="28" spans="1:4" ht="15.75">
      <c r="A28" s="10" t="s">
        <v>2</v>
      </c>
      <c r="B28" s="25" t="s">
        <v>116</v>
      </c>
      <c r="C28" s="25"/>
      <c r="D28" s="25"/>
    </row>
    <row r="29" spans="1:4" ht="15.75">
      <c r="A29" s="10" t="s">
        <v>3</v>
      </c>
      <c r="B29" s="25" t="s">
        <v>115</v>
      </c>
      <c r="C29" s="25"/>
      <c r="D29" s="25"/>
    </row>
    <row r="30" spans="1:4" ht="19.5" customHeight="1">
      <c r="A30" s="31" t="s">
        <v>17</v>
      </c>
      <c r="B30" s="26" t="s">
        <v>107</v>
      </c>
      <c r="C30" s="27"/>
      <c r="D30" s="18" t="s">
        <v>108</v>
      </c>
    </row>
    <row r="31" spans="1:4" ht="30" customHeight="1">
      <c r="A31" s="32"/>
      <c r="B31" s="25" t="s">
        <v>21</v>
      </c>
      <c r="C31" s="25"/>
      <c r="D31" s="22" t="s">
        <v>131</v>
      </c>
    </row>
    <row r="32" spans="1:4" ht="19.5" customHeight="1">
      <c r="A32" s="32"/>
      <c r="B32" s="25" t="s">
        <v>117</v>
      </c>
      <c r="C32" s="25"/>
      <c r="D32" s="22" t="s">
        <v>132</v>
      </c>
    </row>
    <row r="33" spans="1:4" ht="28.5">
      <c r="A33" s="33"/>
      <c r="B33" s="25" t="s">
        <v>118</v>
      </c>
      <c r="C33" s="25"/>
      <c r="D33" s="22" t="s">
        <v>133</v>
      </c>
    </row>
    <row r="34" spans="1:4" ht="15.75">
      <c r="A34" s="40" t="s">
        <v>33</v>
      </c>
      <c r="B34" s="25" t="s">
        <v>96</v>
      </c>
      <c r="C34" s="25"/>
      <c r="D34" s="25"/>
    </row>
    <row r="35" spans="1:4" ht="15.75">
      <c r="A35" s="40"/>
      <c r="B35" s="25" t="s">
        <v>97</v>
      </c>
      <c r="C35" s="25"/>
      <c r="D35" s="25"/>
    </row>
    <row r="36" spans="1:4" ht="15.75">
      <c r="A36" s="40"/>
      <c r="B36" s="28" t="s">
        <v>98</v>
      </c>
      <c r="C36" s="29"/>
      <c r="D36" s="30"/>
    </row>
    <row r="37" spans="1:4" ht="15.75">
      <c r="A37" s="40"/>
      <c r="B37" s="25" t="s">
        <v>99</v>
      </c>
      <c r="C37" s="25"/>
      <c r="D37" s="25"/>
    </row>
    <row r="38" spans="1:4" ht="15.75">
      <c r="A38" s="40"/>
      <c r="B38" s="25" t="s">
        <v>113</v>
      </c>
      <c r="C38" s="25"/>
      <c r="D38" s="25"/>
    </row>
    <row r="39" spans="1:4" ht="15.75">
      <c r="A39" s="40"/>
      <c r="B39" s="25" t="s">
        <v>100</v>
      </c>
      <c r="C39" s="25"/>
      <c r="D39" s="25"/>
    </row>
    <row r="40" spans="1:4" ht="15.75">
      <c r="A40" s="40"/>
      <c r="B40" s="20" t="s">
        <v>101</v>
      </c>
      <c r="C40" s="20"/>
      <c r="D40" s="20"/>
    </row>
    <row r="41" spans="1:4" ht="15.75">
      <c r="A41" s="40"/>
      <c r="B41" s="20" t="s">
        <v>102</v>
      </c>
      <c r="C41" s="20"/>
      <c r="D41" s="20"/>
    </row>
    <row r="42" spans="1:4" ht="15.75">
      <c r="A42" s="40"/>
      <c r="B42" s="20" t="s">
        <v>103</v>
      </c>
      <c r="C42" s="20"/>
      <c r="D42" s="20"/>
    </row>
  </sheetData>
  <sheetProtection selectLockedCells="1" selectUnlockedCells="1"/>
  <mergeCells count="37">
    <mergeCell ref="A15:A17"/>
    <mergeCell ref="A1:B1"/>
    <mergeCell ref="C1:D6"/>
    <mergeCell ref="B39:D39"/>
    <mergeCell ref="A34:A42"/>
    <mergeCell ref="B33:C33"/>
    <mergeCell ref="B38:D38"/>
    <mergeCell ref="A23:A24"/>
    <mergeCell ref="C23:C24"/>
    <mergeCell ref="B34:D34"/>
    <mergeCell ref="B35:D35"/>
    <mergeCell ref="B36:D36"/>
    <mergeCell ref="B37:D37"/>
    <mergeCell ref="A30:A33"/>
    <mergeCell ref="B26:D26"/>
    <mergeCell ref="B27:D27"/>
    <mergeCell ref="B28:D28"/>
    <mergeCell ref="B16:D16"/>
    <mergeCell ref="B17:D17"/>
    <mergeCell ref="B32:C32"/>
    <mergeCell ref="B18:D18"/>
    <mergeCell ref="B20:D20"/>
    <mergeCell ref="B21:D21"/>
    <mergeCell ref="B22:D22"/>
    <mergeCell ref="B29:D29"/>
    <mergeCell ref="B31:C31"/>
    <mergeCell ref="B30:C30"/>
    <mergeCell ref="B19:D19"/>
    <mergeCell ref="B7:D7"/>
    <mergeCell ref="B8:D8"/>
    <mergeCell ref="B9:D9"/>
    <mergeCell ref="B10:D10"/>
    <mergeCell ref="B11:D11"/>
    <mergeCell ref="B12:D12"/>
    <mergeCell ref="B13:D13"/>
    <mergeCell ref="B14:D14"/>
    <mergeCell ref="B15:D15"/>
  </mergeCells>
  <printOptions/>
  <pageMargins left="0.7" right="0.7" top="0.75" bottom="0.75" header="0.3" footer="0.3"/>
  <pageSetup horizontalDpi="300" verticalDpi="300" orientation="landscape" paperSize="9" r:id="rId4"/>
  <drawing r:id="rId3"/>
  <legacyDrawing r:id="rId2"/>
</worksheet>
</file>

<file path=xl/worksheets/sheet10.xml><?xml version="1.0" encoding="utf-8"?>
<worksheet xmlns="http://schemas.openxmlformats.org/spreadsheetml/2006/main" xmlns:r="http://schemas.openxmlformats.org/officeDocument/2006/relationships">
  <dimension ref="A1:I6"/>
  <sheetViews>
    <sheetView zoomScalePageLayoutView="0" workbookViewId="0" topLeftCell="A1">
      <selection activeCell="L10" sqref="L10"/>
    </sheetView>
  </sheetViews>
  <sheetFormatPr defaultColWidth="9.140625" defaultRowHeight="15"/>
  <sheetData>
    <row r="1" spans="1:9" ht="34.5" customHeight="1">
      <c r="A1" s="73" t="s">
        <v>134</v>
      </c>
      <c r="B1" s="73"/>
      <c r="C1" s="73"/>
      <c r="D1" s="73"/>
      <c r="E1" s="73"/>
      <c r="F1" s="73"/>
      <c r="G1" s="73"/>
      <c r="H1" s="73"/>
      <c r="I1" s="73"/>
    </row>
    <row r="3" spans="1:9" ht="154.5" customHeight="1">
      <c r="A3" s="72" t="s">
        <v>135</v>
      </c>
      <c r="B3" s="72"/>
      <c r="C3" s="72"/>
      <c r="D3" s="72"/>
      <c r="E3" s="72"/>
      <c r="F3" s="72"/>
      <c r="G3" s="72"/>
      <c r="H3" s="72"/>
      <c r="I3" s="72"/>
    </row>
    <row r="6" ht="15">
      <c r="F6" t="s">
        <v>136</v>
      </c>
    </row>
  </sheetData>
  <sheetProtection/>
  <mergeCells count="2">
    <mergeCell ref="A3:I3"/>
    <mergeCell ref="A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0"/>
  <sheetViews>
    <sheetView showGridLines="0" tabSelected="1" zoomScaleSheetLayoutView="85" zoomScalePageLayoutView="0" workbookViewId="0" topLeftCell="A1">
      <selection activeCell="I28" sqref="I28"/>
    </sheetView>
  </sheetViews>
  <sheetFormatPr defaultColWidth="9.7109375" defaultRowHeight="15"/>
  <cols>
    <col min="1" max="8" width="9.7109375" style="3" customWidth="1"/>
    <col min="9" max="9" width="18.57421875" style="3" customWidth="1"/>
    <col min="10" max="10" width="3.421875" style="3" customWidth="1"/>
    <col min="11" max="16384" width="9.7109375" style="3" customWidth="1"/>
  </cols>
  <sheetData>
    <row r="1" spans="1:9" ht="20.25">
      <c r="A1" s="43" t="str">
        <f>UPPER("Office of the "&amp;Data!B26&amp;", "&amp;Data!B27)</f>
        <v>OFFICE OF THE HEAD MASTER, ZPHS, M.KOTHUR</v>
      </c>
      <c r="B1" s="43"/>
      <c r="C1" s="43"/>
      <c r="D1" s="43"/>
      <c r="E1" s="43"/>
      <c r="F1" s="43"/>
      <c r="G1" s="43"/>
      <c r="H1" s="43"/>
      <c r="I1" s="43"/>
    </row>
    <row r="2" spans="1:9" ht="20.25">
      <c r="A2" s="43" t="str">
        <f>UPPER("District: "&amp;Data!B29)</f>
        <v>DISTRICT: CHITTOOR</v>
      </c>
      <c r="B2" s="43"/>
      <c r="C2" s="43"/>
      <c r="D2" s="43"/>
      <c r="E2" s="43"/>
      <c r="F2" s="43"/>
      <c r="G2" s="43"/>
      <c r="H2" s="43"/>
      <c r="I2" s="43"/>
    </row>
    <row r="3" spans="1:5" ht="16.5">
      <c r="A3" s="3" t="s">
        <v>22</v>
      </c>
      <c r="E3" s="3" t="s">
        <v>19</v>
      </c>
    </row>
    <row r="4" spans="1:5" ht="16.5">
      <c r="A4" s="3" t="str">
        <f>"The "&amp;Data!B26&amp;","</f>
        <v>The Head Master,</v>
      </c>
      <c r="E4" s="3" t="str">
        <f>IF(Data!B25&lt;50001,Data!B31,Data!D31)</f>
        <v>The Director &amp; Commissioner of School Education, </v>
      </c>
    </row>
    <row r="5" spans="1:5" ht="16.5">
      <c r="A5" s="3" t="str">
        <f>Data!B27&amp;","</f>
        <v>ZPHS, M.KOTHUR,</v>
      </c>
      <c r="E5" s="3" t="str">
        <f>IF(Data!B25&lt;50001,Data!B32,Data!D32)</f>
        <v>Anjaneyatowers, B-Block, Lanco circle</v>
      </c>
    </row>
    <row r="6" spans="1:5" ht="16.5">
      <c r="A6" s="3" t="str">
        <f>"Disrtict "&amp;Data!B29&amp;"."</f>
        <v>Disrtict CHITTOOR.</v>
      </c>
      <c r="E6" s="3" t="str">
        <f>IF(Data!B25&lt;50001,Data!B33,Data!D33)</f>
        <v>Ibrahimpatnam, VIJAYAWADA-521456.</v>
      </c>
    </row>
    <row r="7" ht="11.25" customHeight="1"/>
    <row r="8" spans="1:9" ht="16.5">
      <c r="A8" s="44" t="s">
        <v>23</v>
      </c>
      <c r="B8" s="44"/>
      <c r="C8" s="44"/>
      <c r="D8" s="44"/>
      <c r="E8" s="44"/>
      <c r="F8" s="44"/>
      <c r="G8" s="44"/>
      <c r="H8" s="44"/>
      <c r="I8" s="44"/>
    </row>
    <row r="9" ht="16.5">
      <c r="A9" s="3" t="s">
        <v>24</v>
      </c>
    </row>
    <row r="10" spans="2:9" ht="16.5">
      <c r="B10" s="3" t="s">
        <v>25</v>
      </c>
      <c r="C10" s="42" t="str">
        <f>"Medical Attendance - "&amp;Data!B18&amp;" Medical Reimbursement of Sri/Smt."&amp;IF(Data!B7=Data!B9,Data!B9,Data!B7&amp;", "&amp;Data!B8&amp;" of Sri/Smt."&amp;Data!B9)&amp;", "&amp;Data!B10&amp;", "&amp;Data!B11&amp;", Mandal:"&amp;Data!B12&amp;", Dist:"&amp;Data!B13&amp;" - Submission for sanction - regarding."</f>
        <v>Medical Attendance - Inpatient Medical Reimbursement of Sri/Smt.T.G. RAMESH BABU, SA ( TELUGU), ZPHS, M.KOTHUR, Mandal:NAGARI, Dist:CHITTOOR - Submission for sanction - regarding.</v>
      </c>
      <c r="D10" s="42"/>
      <c r="E10" s="42"/>
      <c r="F10" s="42"/>
      <c r="G10" s="42"/>
      <c r="H10" s="42"/>
      <c r="I10" s="42"/>
    </row>
    <row r="11" spans="3:9" ht="16.5">
      <c r="C11" s="42"/>
      <c r="D11" s="42"/>
      <c r="E11" s="42"/>
      <c r="F11" s="42"/>
      <c r="G11" s="42"/>
      <c r="H11" s="42"/>
      <c r="I11" s="42"/>
    </row>
    <row r="12" spans="3:9" ht="51.75" customHeight="1">
      <c r="C12" s="42"/>
      <c r="D12" s="42"/>
      <c r="E12" s="42"/>
      <c r="F12" s="42"/>
      <c r="G12" s="42"/>
      <c r="H12" s="42"/>
      <c r="I12" s="42"/>
    </row>
    <row r="13" spans="2:3" ht="16.5">
      <c r="B13" s="3" t="s">
        <v>26</v>
      </c>
      <c r="C13" s="3" t="s">
        <v>27</v>
      </c>
    </row>
    <row r="14" ht="16.5">
      <c r="C14" s="3" t="s">
        <v>104</v>
      </c>
    </row>
    <row r="15" ht="16.5">
      <c r="C15" s="3" t="s">
        <v>105</v>
      </c>
    </row>
    <row r="16" ht="16.5">
      <c r="C16" s="3" t="s">
        <v>106</v>
      </c>
    </row>
    <row r="17" ht="16.5">
      <c r="E17" s="5" t="s">
        <v>28</v>
      </c>
    </row>
    <row r="18" spans="1:9" ht="16.5">
      <c r="A18" s="42" t="str">
        <f>"                With reference to the subject cited above I submit here With the "&amp;Data!B18&amp;" Medical Reimbursement proposals of Sri/Smt."&amp;IF(Data!B7=Data!B9,Data!B9,Data!B7&amp;", "&amp;Data!B8&amp;" of Sri/Smt."&amp;Data!B9)&amp;", "&amp;Data!B10&amp;", "&amp;Data!B11&amp;", Mandal:"&amp;Data!B12&amp;", Dist:"&amp;Data!B13&amp;". He/She was under gone treatment for "&amp;Data!B20&amp;" at "&amp;Data!B21&amp;", "&amp;Data!B22&amp;", from:"&amp;Data!B24&amp;" to "&amp;Data!D24&amp;"."</f>
        <v>                With reference to the subject cited above I submit here With the Inpatient Medical Reimbursement proposals of Sri/Smt.T.G. RAMESH BABU, SA ( TELUGU), ZPHS, M.KOTHUR, Mandal:NAGARI, Dist:CHITTOOR. He/She was under gone treatment for NODULAR GOITER WITH RETRO STEMAL EXTENSION WITH LEFT RECURRENT LARYNGEAL NERVE PALSY AND TOTAL THYROIDECTOMY. at APOLLO HOSPITALS, CHENNAI, 21, GREEMS LANE, OFF GREAMS LANE, CHENNAI - 600006., from:02-05-2018 to 04-05-2018.</v>
      </c>
      <c r="B18" s="42"/>
      <c r="C18" s="42"/>
      <c r="D18" s="42"/>
      <c r="E18" s="42"/>
      <c r="F18" s="42"/>
      <c r="G18" s="42"/>
      <c r="H18" s="42"/>
      <c r="I18" s="42"/>
    </row>
    <row r="19" spans="1:9" ht="16.5">
      <c r="A19" s="42"/>
      <c r="B19" s="42"/>
      <c r="C19" s="42"/>
      <c r="D19" s="42"/>
      <c r="E19" s="42"/>
      <c r="F19" s="42"/>
      <c r="G19" s="42"/>
      <c r="H19" s="42"/>
      <c r="I19" s="42"/>
    </row>
    <row r="20" spans="1:9" ht="16.5">
      <c r="A20" s="42"/>
      <c r="B20" s="42"/>
      <c r="C20" s="42"/>
      <c r="D20" s="42"/>
      <c r="E20" s="42"/>
      <c r="F20" s="42"/>
      <c r="G20" s="42"/>
      <c r="H20" s="42"/>
      <c r="I20" s="42"/>
    </row>
    <row r="21" spans="1:9" ht="84.75" customHeight="1">
      <c r="A21" s="42"/>
      <c r="B21" s="42"/>
      <c r="C21" s="42"/>
      <c r="D21" s="42"/>
      <c r="E21" s="42"/>
      <c r="F21" s="42"/>
      <c r="G21" s="42"/>
      <c r="H21" s="42"/>
      <c r="I21" s="42"/>
    </row>
    <row r="22" spans="1:9" ht="15.75" customHeight="1">
      <c r="A22" s="42" t="s">
        <v>29</v>
      </c>
      <c r="B22" s="42"/>
      <c r="C22" s="42"/>
      <c r="D22" s="42"/>
      <c r="E22" s="42"/>
      <c r="F22" s="42"/>
      <c r="G22" s="42"/>
      <c r="H22" s="42"/>
      <c r="I22" s="42"/>
    </row>
    <row r="23" spans="1:9" ht="16.5">
      <c r="A23" s="42"/>
      <c r="B23" s="42"/>
      <c r="C23" s="42"/>
      <c r="D23" s="42"/>
      <c r="E23" s="42"/>
      <c r="F23" s="42"/>
      <c r="G23" s="42"/>
      <c r="H23" s="42"/>
      <c r="I23" s="42"/>
    </row>
    <row r="24" spans="1:9" ht="24.75" customHeight="1">
      <c r="A24" s="42"/>
      <c r="B24" s="42"/>
      <c r="C24" s="42"/>
      <c r="D24" s="42"/>
      <c r="E24" s="42"/>
      <c r="F24" s="42"/>
      <c r="G24" s="42"/>
      <c r="H24" s="42"/>
      <c r="I24" s="42"/>
    </row>
    <row r="25" spans="1:9" ht="16.5">
      <c r="A25" s="42" t="s">
        <v>30</v>
      </c>
      <c r="B25" s="42"/>
      <c r="C25" s="42"/>
      <c r="D25" s="42"/>
      <c r="E25" s="42"/>
      <c r="F25" s="42"/>
      <c r="G25" s="42"/>
      <c r="H25" s="42"/>
      <c r="I25" s="42"/>
    </row>
    <row r="26" ht="16.5">
      <c r="G26" s="13" t="s">
        <v>31</v>
      </c>
    </row>
    <row r="27" ht="16.5">
      <c r="G27" s="13"/>
    </row>
    <row r="28" ht="16.5">
      <c r="G28" s="13"/>
    </row>
    <row r="29" ht="16.5">
      <c r="G29" s="13" t="str">
        <f>Data!B26</f>
        <v>Head Master</v>
      </c>
    </row>
    <row r="30" ht="16.5">
      <c r="G30" s="13" t="str">
        <f>Data!B27</f>
        <v>ZPHS, M.KOTHUR</v>
      </c>
    </row>
    <row r="31" spans="1:7" ht="16.5">
      <c r="A31" s="3" t="s">
        <v>32</v>
      </c>
      <c r="G31" s="13"/>
    </row>
    <row r="32" ht="16.5">
      <c r="A32" s="3" t="str">
        <f>IF(Data!B34="","",Data!B34)</f>
        <v>1.Checklist</v>
      </c>
    </row>
    <row r="33" ht="16.5">
      <c r="A33" s="3" t="str">
        <f>IF(Data!B35="","",Data!B35)</f>
        <v>2.Appendix-II</v>
      </c>
    </row>
    <row r="34" ht="16.5">
      <c r="A34" s="3" t="str">
        <f>IF(Data!B36="","",Data!B36)</f>
        <v>3.Non Drawn certificate</v>
      </c>
    </row>
    <row r="35" ht="16.5">
      <c r="A35" s="3" t="str">
        <f>IF(Data!B37="","",Data!B37)</f>
        <v>4.Dependant certificate</v>
      </c>
    </row>
    <row r="36" ht="16.5">
      <c r="A36" s="3" t="str">
        <f>IF(Data!B38="","",Data!B38)</f>
        <v>5.Hospital Recognition G.O.</v>
      </c>
    </row>
    <row r="37" ht="16.5">
      <c r="A37" s="3" t="str">
        <f>IF(Data!B39="","",Data!B39)</f>
        <v>5.Emergency certificate</v>
      </c>
    </row>
    <row r="38" ht="16.5">
      <c r="A38" s="3" t="str">
        <f>IF(Data!B40="","",Data!B40)</f>
        <v>6.Essentiality certificate</v>
      </c>
    </row>
    <row r="39" ht="16.5">
      <c r="A39" s="3" t="str">
        <f>IF(Data!B41="","",Data!B41)</f>
        <v>7.Discharge summary</v>
      </c>
    </row>
    <row r="40" ht="16.5">
      <c r="A40" s="3" t="str">
        <f>IF(Data!B42="","",Data!B42)</f>
        <v>8.Original Medical Bills</v>
      </c>
    </row>
  </sheetData>
  <sheetProtection password="C71F" sheet="1" formatCells="0" formatColumns="0" formatRows="0" insertColumns="0" insertRows="0" insertHyperlinks="0" deleteColumns="0" deleteRows="0" sort="0" autoFilter="0" pivotTables="0"/>
  <mergeCells count="7">
    <mergeCell ref="A25:I25"/>
    <mergeCell ref="A1:I1"/>
    <mergeCell ref="A2:I2"/>
    <mergeCell ref="A8:I8"/>
    <mergeCell ref="C10:I12"/>
    <mergeCell ref="A18:I21"/>
    <mergeCell ref="A22:I24"/>
  </mergeCells>
  <printOptions/>
  <pageMargins left="0.7" right="0.7" top="0.75" bottom="0.75" header="0.3" footer="0.3"/>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I39"/>
  <sheetViews>
    <sheetView showGridLines="0" view="pageBreakPreview" zoomScaleSheetLayoutView="100" zoomScalePageLayoutView="0" workbookViewId="0" topLeftCell="A1">
      <selection activeCell="G36" sqref="G36"/>
    </sheetView>
  </sheetViews>
  <sheetFormatPr defaultColWidth="9.7109375" defaultRowHeight="15"/>
  <cols>
    <col min="1" max="9" width="9.7109375" style="3" customWidth="1"/>
    <col min="10" max="16384" width="9.7109375" style="3" customWidth="1"/>
  </cols>
  <sheetData>
    <row r="1" ht="16.5">
      <c r="G1" s="3" t="s">
        <v>76</v>
      </c>
    </row>
    <row r="2" ht="16.5">
      <c r="A2" s="3" t="s">
        <v>19</v>
      </c>
    </row>
    <row r="3" ht="16.5">
      <c r="A3" s="3" t="str">
        <f>"The "&amp;Data!B26&amp;","</f>
        <v>The Head Master,</v>
      </c>
    </row>
    <row r="4" ht="16.5">
      <c r="A4" s="3" t="str">
        <f>Data!B27&amp;","</f>
        <v>ZPHS, M.KOTHUR,</v>
      </c>
    </row>
    <row r="5" ht="16.5">
      <c r="A5" s="3" t="str">
        <f>"Disrtict "&amp;Data!B29&amp;"."</f>
        <v>Disrtict CHITTOOR.</v>
      </c>
    </row>
    <row r="6" ht="9.75" customHeight="1"/>
    <row r="7" ht="16.5">
      <c r="A7" s="3" t="s">
        <v>24</v>
      </c>
    </row>
    <row r="8" spans="2:9" ht="16.5">
      <c r="B8" s="3" t="s">
        <v>25</v>
      </c>
      <c r="C8" s="42" t="str">
        <f>"Medical Attendance - "&amp;Data!B18&amp;" Medical Reimbursement of Sri/Smt."&amp;IF(Data!B7=Data!B9,Data!B9,Data!B7&amp;", "&amp;Data!B8&amp;" of Sri/Smt."&amp;Data!B9)&amp;", "&amp;Data!B10&amp;", "&amp;Data!B11&amp;", Mandal:"&amp;Data!B12&amp;", Dist:"&amp;Data!B13&amp;" - Submission for sanction - regarding."</f>
        <v>Medical Attendance - Inpatient Medical Reimbursement of Sri/Smt.T.G. RAMESH BABU, SA ( TELUGU), ZPHS, M.KOTHUR, Mandal:NAGARI, Dist:CHITTOOR - Submission for sanction - regarding.</v>
      </c>
      <c r="D8" s="42"/>
      <c r="E8" s="42"/>
      <c r="F8" s="42"/>
      <c r="G8" s="42"/>
      <c r="H8" s="42"/>
      <c r="I8" s="42"/>
    </row>
    <row r="9" spans="3:9" ht="16.5">
      <c r="C9" s="42"/>
      <c r="D9" s="42"/>
      <c r="E9" s="42"/>
      <c r="F9" s="42"/>
      <c r="G9" s="42"/>
      <c r="H9" s="42"/>
      <c r="I9" s="42"/>
    </row>
    <row r="10" spans="3:9" ht="16.5">
      <c r="C10" s="42"/>
      <c r="D10" s="42"/>
      <c r="E10" s="42"/>
      <c r="F10" s="42"/>
      <c r="G10" s="42"/>
      <c r="H10" s="42"/>
      <c r="I10" s="42"/>
    </row>
    <row r="11" spans="3:9" ht="39.75" customHeight="1">
      <c r="C11" s="42"/>
      <c r="D11" s="42"/>
      <c r="E11" s="42"/>
      <c r="F11" s="42"/>
      <c r="G11" s="42"/>
      <c r="H11" s="42"/>
      <c r="I11" s="42"/>
    </row>
    <row r="12" spans="2:3" ht="16.5">
      <c r="B12" s="3" t="s">
        <v>26</v>
      </c>
      <c r="C12" s="3" t="s">
        <v>27</v>
      </c>
    </row>
    <row r="13" ht="16.5">
      <c r="C13" s="3" t="s">
        <v>104</v>
      </c>
    </row>
    <row r="14" ht="16.5">
      <c r="C14" s="3" t="s">
        <v>105</v>
      </c>
    </row>
    <row r="15" ht="16.5">
      <c r="E15" s="5" t="s">
        <v>28</v>
      </c>
    </row>
    <row r="16" spans="1:9" ht="16.5">
      <c r="A16" s="42" t="str">
        <f>"                With reference to the subject cited above I submit here With the "&amp;Data!B18&amp;" Medical Reimbursement proposals of Sri/Smt."&amp;IF(Data!B7=Data!B9,Data!B9,Data!B7&amp;", "&amp;Data!B8&amp;" of Sri/Smt."&amp;Data!B9)&amp;", "&amp;Data!B10&amp;", "&amp;Data!B11&amp;", Mandal:"&amp;Data!B12&amp;", Dist:"&amp;Data!B13&amp;". He/She was under gone treatment for "&amp;Data!B20&amp;" at "&amp;Data!B21&amp;", "&amp;Data!B22&amp;", from:"&amp;Data!B24&amp;" to "&amp;Data!D24&amp;"."</f>
        <v>                With reference to the subject cited above I submit here With the Inpatient Medical Reimbursement proposals of Sri/Smt.T.G. RAMESH BABU, SA ( TELUGU), ZPHS, M.KOTHUR, Mandal:NAGARI, Dist:CHITTOOR. He/She was under gone treatment for NODULAR GOITER WITH RETRO STEMAL EXTENSION WITH LEFT RECURRENT LARYNGEAL NERVE PALSY AND TOTAL THYROIDECTOMY. at APOLLO HOSPITALS, CHENNAI, 21, GREEMS LANE, OFF GREAMS LANE, CHENNAI - 600006., from:02-05-2018 to 04-05-2018.</v>
      </c>
      <c r="B16" s="42"/>
      <c r="C16" s="42"/>
      <c r="D16" s="42"/>
      <c r="E16" s="42"/>
      <c r="F16" s="42"/>
      <c r="G16" s="42"/>
      <c r="H16" s="42"/>
      <c r="I16" s="42"/>
    </row>
    <row r="17" spans="1:9" ht="16.5">
      <c r="A17" s="42"/>
      <c r="B17" s="42"/>
      <c r="C17" s="42"/>
      <c r="D17" s="42"/>
      <c r="E17" s="42"/>
      <c r="F17" s="42"/>
      <c r="G17" s="42"/>
      <c r="H17" s="42"/>
      <c r="I17" s="42"/>
    </row>
    <row r="18" spans="1:9" ht="16.5">
      <c r="A18" s="42"/>
      <c r="B18" s="42"/>
      <c r="C18" s="42"/>
      <c r="D18" s="42"/>
      <c r="E18" s="42"/>
      <c r="F18" s="42"/>
      <c r="G18" s="42"/>
      <c r="H18" s="42"/>
      <c r="I18" s="42"/>
    </row>
    <row r="19" spans="1:9" ht="87" customHeight="1">
      <c r="A19" s="42"/>
      <c r="B19" s="42"/>
      <c r="C19" s="42"/>
      <c r="D19" s="42"/>
      <c r="E19" s="42"/>
      <c r="F19" s="42"/>
      <c r="G19" s="42"/>
      <c r="H19" s="42"/>
      <c r="I19" s="42"/>
    </row>
    <row r="20" spans="1:9" ht="16.5">
      <c r="A20" s="42" t="str">
        <f>"             I submit herewith the original bills, necessary documents for reimbursement of medical expenses of above treatment. Kindly forward the bills to "&amp;'Covering Lr'!E4&amp;" "&amp;'Covering Lr'!E5&amp;" for sanction."</f>
        <v>             I submit herewith the original bills, necessary documents for reimbursement of medical expenses of above treatment. Kindly forward the bills to The Director &amp; Commissioner of School Education,  Anjaneyatowers, B-Block, Lanco circle for sanction.</v>
      </c>
      <c r="B20" s="42"/>
      <c r="C20" s="42"/>
      <c r="D20" s="42"/>
      <c r="E20" s="42"/>
      <c r="F20" s="42"/>
      <c r="G20" s="42"/>
      <c r="H20" s="42"/>
      <c r="I20" s="42"/>
    </row>
    <row r="21" spans="1:9" ht="16.5">
      <c r="A21" s="42"/>
      <c r="B21" s="42"/>
      <c r="C21" s="42"/>
      <c r="D21" s="42"/>
      <c r="E21" s="42"/>
      <c r="F21" s="42"/>
      <c r="G21" s="42"/>
      <c r="H21" s="42"/>
      <c r="I21" s="42"/>
    </row>
    <row r="22" spans="1:9" ht="21" customHeight="1">
      <c r="A22" s="42"/>
      <c r="B22" s="42"/>
      <c r="C22" s="42"/>
      <c r="D22" s="42"/>
      <c r="E22" s="42"/>
      <c r="F22" s="42"/>
      <c r="G22" s="42"/>
      <c r="H22" s="42"/>
      <c r="I22" s="42"/>
    </row>
    <row r="23" spans="1:9" ht="16.5">
      <c r="A23" s="42" t="s">
        <v>30</v>
      </c>
      <c r="B23" s="42"/>
      <c r="C23" s="42"/>
      <c r="D23" s="42"/>
      <c r="E23" s="42"/>
      <c r="F23" s="42"/>
      <c r="G23" s="42"/>
      <c r="H23" s="42"/>
      <c r="I23" s="42"/>
    </row>
    <row r="24" ht="16.5">
      <c r="G24" s="13" t="s">
        <v>31</v>
      </c>
    </row>
    <row r="25" ht="16.5">
      <c r="G25" s="13"/>
    </row>
    <row r="26" ht="16.5">
      <c r="G26" s="13"/>
    </row>
    <row r="27" ht="16.5">
      <c r="G27" s="13"/>
    </row>
    <row r="28" ht="16.5">
      <c r="G28" s="13" t="str">
        <f>"( "&amp;Data!B9&amp;" )"</f>
        <v>( T.G. RAMESH BABU )</v>
      </c>
    </row>
    <row r="29" ht="16.5">
      <c r="H29" s="13" t="str">
        <f>Data!B10</f>
        <v>SA ( TELUGU)</v>
      </c>
    </row>
    <row r="30" spans="1:7" ht="16.5">
      <c r="A30" s="3" t="s">
        <v>32</v>
      </c>
      <c r="G30" s="13" t="str">
        <f>Data!B11</f>
        <v>ZPHS, M.KOTHUR</v>
      </c>
    </row>
    <row r="31" spans="1:7" ht="16.5">
      <c r="A31" s="3" t="str">
        <f>Data!B34</f>
        <v>1.Checklist</v>
      </c>
      <c r="G31" s="13" t="str">
        <f>"Mandal:"&amp;Data!B12</f>
        <v>Mandal:NAGARI</v>
      </c>
    </row>
    <row r="32" ht="16.5">
      <c r="A32" s="3" t="str">
        <f>Data!B35</f>
        <v>2.Appendix-II</v>
      </c>
    </row>
    <row r="33" ht="16.5">
      <c r="A33" s="3" t="str">
        <f>Data!B36</f>
        <v>3.Non Drawn certificate</v>
      </c>
    </row>
    <row r="34" ht="16.5">
      <c r="A34" s="3" t="str">
        <f>Data!B37</f>
        <v>4.Dependant certificate</v>
      </c>
    </row>
    <row r="35" ht="16.5">
      <c r="A35" s="3" t="str">
        <f>Data!B38</f>
        <v>5.Hospital Recognition G.O.</v>
      </c>
    </row>
    <row r="36" ht="16.5">
      <c r="A36" s="3" t="str">
        <f>Data!B39</f>
        <v>5.Emergency certificate</v>
      </c>
    </row>
    <row r="37" ht="16.5">
      <c r="A37" s="3" t="str">
        <f>Data!B40</f>
        <v>6.Essentiality certificate</v>
      </c>
    </row>
    <row r="38" ht="16.5">
      <c r="A38" s="3" t="str">
        <f>Data!B41</f>
        <v>7.Discharge summary</v>
      </c>
    </row>
    <row r="39" ht="16.5">
      <c r="A39" s="3" t="str">
        <f>Data!B42</f>
        <v>8.Original Medical Bills</v>
      </c>
    </row>
  </sheetData>
  <sheetProtection password="C71F" sheet="1"/>
  <mergeCells count="4">
    <mergeCell ref="C8:I11"/>
    <mergeCell ref="A16:I19"/>
    <mergeCell ref="A20:I22"/>
    <mergeCell ref="A23:I23"/>
  </mergeCells>
  <printOptions/>
  <pageMargins left="0.7" right="0.7" top="0.75" bottom="0.75" header="0.3" footer="0.3"/>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1:I18"/>
  <sheetViews>
    <sheetView showGridLines="0" view="pageBreakPreview" zoomScaleSheetLayoutView="100" zoomScalePageLayoutView="0" workbookViewId="0" topLeftCell="A1">
      <selection activeCell="F7" sqref="F7:I7"/>
    </sheetView>
  </sheetViews>
  <sheetFormatPr defaultColWidth="9.7109375" defaultRowHeight="15"/>
  <cols>
    <col min="1" max="9" width="9.7109375" style="3" customWidth="1"/>
    <col min="10" max="16384" width="9.7109375" style="3" customWidth="1"/>
  </cols>
  <sheetData>
    <row r="1" spans="1:9" ht="38.25" customHeight="1">
      <c r="A1" s="45" t="s">
        <v>34</v>
      </c>
      <c r="B1" s="45"/>
      <c r="C1" s="45"/>
      <c r="D1" s="45"/>
      <c r="E1" s="45"/>
      <c r="F1" s="45"/>
      <c r="G1" s="45"/>
      <c r="H1" s="45"/>
      <c r="I1" s="45"/>
    </row>
    <row r="2" spans="1:9" ht="49.5" customHeight="1">
      <c r="A2" s="4">
        <v>1</v>
      </c>
      <c r="B2" s="46" t="s">
        <v>35</v>
      </c>
      <c r="C2" s="47"/>
      <c r="D2" s="47"/>
      <c r="E2" s="48"/>
      <c r="F2" s="49" t="str">
        <f>" "&amp;Data!B9&amp;", "&amp;Data!B10&amp;", "&amp;Data!B11&amp;", "&amp;Data!A12&amp;": "&amp;Data!B12&amp;", "&amp;Data!A13&amp;":"&amp;Data!B13</f>
        <v> T.G. RAMESH BABU, SA ( TELUGU), ZPHS, M.KOTHUR, MANDAL: NAGARI, DISTRICT:CHITTOOR</v>
      </c>
      <c r="G2" s="50"/>
      <c r="H2" s="50"/>
      <c r="I2" s="51"/>
    </row>
    <row r="3" spans="1:9" ht="35.25" customHeight="1">
      <c r="A3" s="4">
        <v>2</v>
      </c>
      <c r="B3" s="46" t="s">
        <v>36</v>
      </c>
      <c r="C3" s="47"/>
      <c r="D3" s="47"/>
      <c r="E3" s="48"/>
      <c r="F3" s="52" t="str">
        <f>""&amp;Data!B7&amp;",          "&amp;Data!B8</f>
        <v>T.G. RAMESH BABU,          self</v>
      </c>
      <c r="G3" s="53"/>
      <c r="H3" s="53"/>
      <c r="I3" s="54"/>
    </row>
    <row r="4" spans="1:9" ht="66" customHeight="1">
      <c r="A4" s="4">
        <v>3</v>
      </c>
      <c r="B4" s="46" t="s">
        <v>37</v>
      </c>
      <c r="C4" s="47"/>
      <c r="D4" s="47"/>
      <c r="E4" s="48"/>
      <c r="F4" s="49" t="str">
        <f>Data!B20</f>
        <v>NODULAR GOITER WITH RETRO STEMAL EXTENSION WITH LEFT RECURRENT LARYNGEAL NERVE PALSY AND TOTAL THYROIDECTOMY.</v>
      </c>
      <c r="G4" s="50"/>
      <c r="H4" s="50"/>
      <c r="I4" s="51"/>
    </row>
    <row r="5" spans="1:9" ht="63.75" customHeight="1">
      <c r="A5" s="4">
        <v>4</v>
      </c>
      <c r="B5" s="46" t="s">
        <v>38</v>
      </c>
      <c r="C5" s="47"/>
      <c r="D5" s="47"/>
      <c r="E5" s="48"/>
      <c r="F5" s="55" t="s">
        <v>52</v>
      </c>
      <c r="G5" s="56"/>
      <c r="H5" s="56"/>
      <c r="I5" s="57"/>
    </row>
    <row r="6" spans="1:9" ht="63" customHeight="1">
      <c r="A6" s="4">
        <v>5</v>
      </c>
      <c r="B6" s="46" t="s">
        <v>39</v>
      </c>
      <c r="C6" s="47"/>
      <c r="D6" s="47"/>
      <c r="E6" s="48"/>
      <c r="F6" s="55" t="s">
        <v>53</v>
      </c>
      <c r="G6" s="56"/>
      <c r="H6" s="56"/>
      <c r="I6" s="57"/>
    </row>
    <row r="7" spans="1:9" ht="47.25" customHeight="1">
      <c r="A7" s="4">
        <v>6</v>
      </c>
      <c r="B7" s="46" t="s">
        <v>40</v>
      </c>
      <c r="C7" s="47"/>
      <c r="D7" s="47"/>
      <c r="E7" s="48"/>
      <c r="F7" s="55" t="s">
        <v>52</v>
      </c>
      <c r="G7" s="56"/>
      <c r="H7" s="56"/>
      <c r="I7" s="57"/>
    </row>
    <row r="8" spans="1:9" ht="48.75" customHeight="1">
      <c r="A8" s="4">
        <v>7</v>
      </c>
      <c r="B8" s="46" t="s">
        <v>41</v>
      </c>
      <c r="C8" s="47"/>
      <c r="D8" s="47"/>
      <c r="E8" s="48"/>
      <c r="F8" s="52" t="s">
        <v>42</v>
      </c>
      <c r="G8" s="53"/>
      <c r="H8" s="53"/>
      <c r="I8" s="54"/>
    </row>
    <row r="9" spans="1:9" ht="79.5" customHeight="1">
      <c r="A9" s="4">
        <v>8</v>
      </c>
      <c r="B9" s="46" t="s">
        <v>43</v>
      </c>
      <c r="C9" s="47"/>
      <c r="D9" s="47"/>
      <c r="E9" s="48"/>
      <c r="F9" s="52" t="s">
        <v>44</v>
      </c>
      <c r="G9" s="53"/>
      <c r="H9" s="53"/>
      <c r="I9" s="54"/>
    </row>
    <row r="10" spans="1:9" ht="45.75" customHeight="1">
      <c r="A10" s="4">
        <v>9</v>
      </c>
      <c r="B10" s="46" t="s">
        <v>45</v>
      </c>
      <c r="C10" s="47"/>
      <c r="D10" s="47"/>
      <c r="E10" s="48"/>
      <c r="F10" s="52" t="s">
        <v>46</v>
      </c>
      <c r="G10" s="53"/>
      <c r="H10" s="53"/>
      <c r="I10" s="54"/>
    </row>
    <row r="11" spans="1:9" ht="64.5" customHeight="1">
      <c r="A11" s="4">
        <v>10</v>
      </c>
      <c r="B11" s="46" t="s">
        <v>47</v>
      </c>
      <c r="C11" s="47"/>
      <c r="D11" s="47"/>
      <c r="E11" s="48"/>
      <c r="F11" s="55" t="s">
        <v>53</v>
      </c>
      <c r="G11" s="60"/>
      <c r="H11" s="60"/>
      <c r="I11" s="61"/>
    </row>
    <row r="12" spans="1:9" ht="30.75" customHeight="1">
      <c r="A12" s="4">
        <v>11</v>
      </c>
      <c r="B12" s="46" t="s">
        <v>48</v>
      </c>
      <c r="C12" s="47"/>
      <c r="D12" s="47"/>
      <c r="E12" s="48"/>
      <c r="F12" s="55" t="str">
        <f>"Rs."&amp;Data!B25&amp;"/-"</f>
        <v>Rs.131408/-</v>
      </c>
      <c r="G12" s="60"/>
      <c r="H12" s="60"/>
      <c r="I12" s="61"/>
    </row>
    <row r="13" spans="1:9" ht="31.5" customHeight="1">
      <c r="A13" s="4">
        <v>12</v>
      </c>
      <c r="B13" s="46" t="s">
        <v>49</v>
      </c>
      <c r="C13" s="47"/>
      <c r="D13" s="47"/>
      <c r="E13" s="48"/>
      <c r="F13" s="55" t="s">
        <v>52</v>
      </c>
      <c r="G13" s="60"/>
      <c r="H13" s="60"/>
      <c r="I13" s="61"/>
    </row>
    <row r="14" spans="1:9" ht="15.75" customHeight="1">
      <c r="A14" s="4">
        <v>13</v>
      </c>
      <c r="B14" s="46" t="s">
        <v>50</v>
      </c>
      <c r="C14" s="47"/>
      <c r="D14" s="47"/>
      <c r="E14" s="48"/>
      <c r="F14" s="49" t="s">
        <v>51</v>
      </c>
      <c r="G14" s="58"/>
      <c r="H14" s="58"/>
      <c r="I14" s="59"/>
    </row>
    <row r="16" ht="16.5">
      <c r="A16" s="13"/>
    </row>
    <row r="17" ht="16.5">
      <c r="G17" s="13" t="str">
        <f>Data!B26</f>
        <v>Head Master</v>
      </c>
    </row>
    <row r="18" ht="16.5">
      <c r="G18" s="13" t="str">
        <f>Data!B27</f>
        <v>ZPHS, M.KOTHUR</v>
      </c>
    </row>
  </sheetData>
  <sheetProtection password="C71F" sheet="1" objects="1" scenarios="1"/>
  <mergeCells count="27">
    <mergeCell ref="B14:E14"/>
    <mergeCell ref="F14:I14"/>
    <mergeCell ref="B11:E11"/>
    <mergeCell ref="F11:I11"/>
    <mergeCell ref="B12:E12"/>
    <mergeCell ref="F12:I12"/>
    <mergeCell ref="B13:E13"/>
    <mergeCell ref="F13:I13"/>
    <mergeCell ref="B8:E8"/>
    <mergeCell ref="F8:I8"/>
    <mergeCell ref="B9:E9"/>
    <mergeCell ref="F9:I9"/>
    <mergeCell ref="B10:E10"/>
    <mergeCell ref="F10:I10"/>
    <mergeCell ref="B5:E5"/>
    <mergeCell ref="F5:I5"/>
    <mergeCell ref="B6:E6"/>
    <mergeCell ref="F6:I6"/>
    <mergeCell ref="B7:E7"/>
    <mergeCell ref="F7:I7"/>
    <mergeCell ref="A1:I1"/>
    <mergeCell ref="B2:E2"/>
    <mergeCell ref="F2:I2"/>
    <mergeCell ref="B3:E3"/>
    <mergeCell ref="F3:I3"/>
    <mergeCell ref="B4:E4"/>
    <mergeCell ref="F4:I4"/>
  </mergeCells>
  <printOptions/>
  <pageMargins left="0.7" right="0.7" top="0.75" bottom="0.75" header="0.3" footer="0.3"/>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I32"/>
  <sheetViews>
    <sheetView showGridLines="0" view="pageBreakPreview" zoomScale="115" zoomScaleSheetLayoutView="115" zoomScalePageLayoutView="0" workbookViewId="0" topLeftCell="A1">
      <selection activeCell="F7" sqref="F7:I7"/>
    </sheetView>
  </sheetViews>
  <sheetFormatPr defaultColWidth="9.7109375" defaultRowHeight="15"/>
  <cols>
    <col min="1" max="9" width="9.7109375" style="3" customWidth="1"/>
    <col min="10" max="16384" width="9.7109375" style="3" customWidth="1"/>
  </cols>
  <sheetData>
    <row r="1" spans="1:9" ht="20.25">
      <c r="A1" s="62" t="s">
        <v>54</v>
      </c>
      <c r="B1" s="62"/>
      <c r="C1" s="62"/>
      <c r="D1" s="62"/>
      <c r="E1" s="62"/>
      <c r="F1" s="62"/>
      <c r="G1" s="62"/>
      <c r="H1" s="62"/>
      <c r="I1" s="62"/>
    </row>
    <row r="2" spans="1:9" ht="16.5">
      <c r="A2" s="63" t="s">
        <v>55</v>
      </c>
      <c r="B2" s="63"/>
      <c r="C2" s="63"/>
      <c r="D2" s="63"/>
      <c r="E2" s="63"/>
      <c r="F2" s="63"/>
      <c r="G2" s="63"/>
      <c r="H2" s="63"/>
      <c r="I2" s="63"/>
    </row>
    <row r="3" spans="1:9" ht="16.5">
      <c r="A3" s="63" t="s">
        <v>56</v>
      </c>
      <c r="B3" s="63"/>
      <c r="C3" s="63"/>
      <c r="D3" s="63"/>
      <c r="E3" s="63"/>
      <c r="F3" s="63"/>
      <c r="G3" s="63"/>
      <c r="H3" s="63"/>
      <c r="I3" s="63"/>
    </row>
    <row r="5" spans="1:9" ht="35.25" customHeight="1">
      <c r="A5" s="13">
        <v>1</v>
      </c>
      <c r="B5" s="64" t="s">
        <v>57</v>
      </c>
      <c r="C5" s="64"/>
      <c r="D5" s="64"/>
      <c r="F5" s="65" t="str">
        <f>" "&amp;Data!B9&amp;", "&amp;Data!B10&amp;", "</f>
        <v> T.G. RAMESH BABU, SA ( TELUGU), </v>
      </c>
      <c r="G5" s="65"/>
      <c r="H5" s="65"/>
      <c r="I5" s="65"/>
    </row>
    <row r="6" spans="1:9" ht="33.75" customHeight="1">
      <c r="A6" s="13">
        <v>2</v>
      </c>
      <c r="B6" s="67" t="s">
        <v>58</v>
      </c>
      <c r="C6" s="67"/>
      <c r="D6" s="67"/>
      <c r="F6" s="65" t="str">
        <f>" "&amp;Data!B11&amp;", "&amp;Data!A12&amp;": "&amp;Data!B12&amp;", "&amp;Data!A13&amp;":"&amp;Data!B13</f>
        <v> ZPHS, M.KOTHUR, MANDAL: NAGARI, DISTRICT:CHITTOOR</v>
      </c>
      <c r="G6" s="65"/>
      <c r="H6" s="65"/>
      <c r="I6" s="65"/>
    </row>
    <row r="7" spans="1:9" ht="50.25" customHeight="1">
      <c r="A7" s="13">
        <v>3</v>
      </c>
      <c r="B7" s="64" t="s">
        <v>65</v>
      </c>
      <c r="C7" s="64"/>
      <c r="D7" s="64"/>
      <c r="E7" s="64"/>
      <c r="F7" s="65">
        <f>Data!B14</f>
        <v>0</v>
      </c>
      <c r="G7" s="65"/>
      <c r="H7" s="65"/>
      <c r="I7" s="65"/>
    </row>
    <row r="8" spans="1:9" ht="34.5" customHeight="1">
      <c r="A8" s="13">
        <v>4</v>
      </c>
      <c r="B8" s="3" t="s">
        <v>59</v>
      </c>
      <c r="F8" s="65" t="str">
        <f>" "&amp;Data!B11&amp;", "&amp;Data!A12&amp;": "&amp;Data!B12&amp;", "&amp;Data!A13&amp;":"&amp;Data!B13</f>
        <v> ZPHS, M.KOTHUR, MANDAL: NAGARI, DISTRICT:CHITTOOR</v>
      </c>
      <c r="G8" s="65"/>
      <c r="H8" s="65"/>
      <c r="I8" s="65"/>
    </row>
    <row r="9" spans="1:9" ht="15.75" customHeight="1">
      <c r="A9" s="13">
        <v>5</v>
      </c>
      <c r="B9" s="64" t="s">
        <v>70</v>
      </c>
      <c r="C9" s="64"/>
      <c r="D9" s="64"/>
      <c r="E9" s="64"/>
      <c r="F9" s="65" t="str">
        <f>""&amp;Data!B15</f>
        <v>6-300/42B, RAJEEV NAGAR COLONY</v>
      </c>
      <c r="G9" s="65"/>
      <c r="H9" s="65"/>
      <c r="I9" s="65"/>
    </row>
    <row r="10" spans="1:9" ht="16.5">
      <c r="A10" s="13"/>
      <c r="B10" s="64"/>
      <c r="C10" s="64"/>
      <c r="D10" s="64"/>
      <c r="E10" s="64"/>
      <c r="F10" s="65" t="str">
        <f>""&amp;Data!B16</f>
        <v>PERURU, TIRUPATI (RURAL)</v>
      </c>
      <c r="G10" s="65"/>
      <c r="H10" s="65"/>
      <c r="I10" s="65"/>
    </row>
    <row r="11" spans="1:9" ht="16.5">
      <c r="A11" s="13"/>
      <c r="B11" s="64"/>
      <c r="C11" s="64"/>
      <c r="D11" s="64"/>
      <c r="E11" s="64"/>
      <c r="F11" s="65" t="str">
        <f>""&amp;Data!B17</f>
        <v>CHITTOOR DISTRICT</v>
      </c>
      <c r="G11" s="65"/>
      <c r="H11" s="65"/>
      <c r="I11" s="65"/>
    </row>
    <row r="12" spans="1:9" ht="34.5" customHeight="1">
      <c r="A12" s="13">
        <v>6</v>
      </c>
      <c r="B12" s="64" t="s">
        <v>71</v>
      </c>
      <c r="C12" s="64"/>
      <c r="D12" s="64"/>
      <c r="E12" s="64"/>
      <c r="F12" s="65" t="str">
        <f>""&amp;Data!B7&amp;",   "&amp;Data!B8</f>
        <v>T.G. RAMESH BABU,   self</v>
      </c>
      <c r="G12" s="65"/>
      <c r="H12" s="65"/>
      <c r="I12" s="65"/>
    </row>
    <row r="13" spans="1:9" ht="16.5">
      <c r="A13" s="13">
        <v>7</v>
      </c>
      <c r="B13" s="3" t="s">
        <v>60</v>
      </c>
      <c r="F13" s="65" t="s">
        <v>91</v>
      </c>
      <c r="G13" s="65"/>
      <c r="H13" s="65"/>
      <c r="I13" s="65"/>
    </row>
    <row r="14" spans="1:9" ht="16.5">
      <c r="A14" s="13"/>
      <c r="F14" s="65"/>
      <c r="G14" s="65"/>
      <c r="H14" s="65"/>
      <c r="I14" s="65"/>
    </row>
    <row r="15" spans="1:9" ht="16.5" customHeight="1">
      <c r="A15" s="13">
        <v>8</v>
      </c>
      <c r="B15" s="3" t="s">
        <v>61</v>
      </c>
      <c r="F15" s="66" t="str">
        <f>Data!B20</f>
        <v>NODULAR GOITER WITH RETRO STEMAL EXTENSION WITH LEFT RECURRENT LARYNGEAL NERVE PALSY AND TOTAL THYROIDECTOMY.</v>
      </c>
      <c r="G15" s="66"/>
      <c r="H15" s="66"/>
      <c r="I15" s="66"/>
    </row>
    <row r="16" spans="1:9" ht="16.5">
      <c r="A16" s="15"/>
      <c r="F16" s="66"/>
      <c r="G16" s="66"/>
      <c r="H16" s="66"/>
      <c r="I16" s="66"/>
    </row>
    <row r="17" spans="1:9" ht="16.5">
      <c r="A17" s="15"/>
      <c r="F17" s="66"/>
      <c r="G17" s="66"/>
      <c r="H17" s="66"/>
      <c r="I17" s="66"/>
    </row>
    <row r="18" spans="1:9" ht="16.5">
      <c r="A18" s="13"/>
      <c r="F18" s="65" t="str">
        <f>"from:"&amp;Data!B24&amp;" to "&amp;Data!D24</f>
        <v>from:02-05-2018 to 04-05-2018</v>
      </c>
      <c r="G18" s="65"/>
      <c r="H18" s="65"/>
      <c r="I18" s="65"/>
    </row>
    <row r="19" spans="1:9" ht="69.75" customHeight="1">
      <c r="A19" s="13">
        <v>9</v>
      </c>
      <c r="B19" s="70" t="s">
        <v>72</v>
      </c>
      <c r="C19" s="70"/>
      <c r="D19" s="70"/>
      <c r="E19" s="70"/>
      <c r="F19" s="65" t="s">
        <v>73</v>
      </c>
      <c r="G19" s="65"/>
      <c r="H19" s="65"/>
      <c r="I19" s="65"/>
    </row>
    <row r="20" spans="1:9" ht="16.5">
      <c r="A20" s="13">
        <v>10</v>
      </c>
      <c r="B20" s="3" t="s">
        <v>62</v>
      </c>
      <c r="F20" s="65" t="str">
        <f>"Rs."&amp;Data!B25&amp;"/-"</f>
        <v>Rs.131408/-</v>
      </c>
      <c r="G20" s="65"/>
      <c r="H20" s="65"/>
      <c r="I20" s="65"/>
    </row>
    <row r="21" spans="1:9" ht="16.5">
      <c r="A21" s="13"/>
      <c r="F21" s="65"/>
      <c r="G21" s="65"/>
      <c r="H21" s="65"/>
      <c r="I21" s="65"/>
    </row>
    <row r="22" spans="1:9" ht="16.5">
      <c r="A22" s="13">
        <v>11</v>
      </c>
      <c r="B22" s="3" t="s">
        <v>63</v>
      </c>
      <c r="F22" s="65" t="s">
        <v>74</v>
      </c>
      <c r="G22" s="65"/>
      <c r="H22" s="65"/>
      <c r="I22" s="65"/>
    </row>
    <row r="23" spans="1:9" ht="16.5">
      <c r="A23" s="13"/>
      <c r="F23" s="12"/>
      <c r="G23" s="12"/>
      <c r="H23" s="12"/>
      <c r="I23" s="12"/>
    </row>
    <row r="24" spans="1:9" ht="18">
      <c r="A24" s="69" t="s">
        <v>89</v>
      </c>
      <c r="B24" s="69"/>
      <c r="C24" s="69"/>
      <c r="D24" s="69"/>
      <c r="E24" s="69"/>
      <c r="F24" s="69"/>
      <c r="G24" s="69"/>
      <c r="H24" s="69"/>
      <c r="I24" s="69"/>
    </row>
    <row r="25" spans="1:9" ht="83.25" customHeight="1">
      <c r="A25" s="68" t="s">
        <v>90</v>
      </c>
      <c r="B25" s="68"/>
      <c r="C25" s="68"/>
      <c r="D25" s="68"/>
      <c r="E25" s="68"/>
      <c r="F25" s="68"/>
      <c r="G25" s="68"/>
      <c r="H25" s="68"/>
      <c r="I25" s="68"/>
    </row>
    <row r="28" ht="16.5">
      <c r="G28" s="13" t="s">
        <v>64</v>
      </c>
    </row>
    <row r="29" ht="16.5">
      <c r="G29" s="16" t="s">
        <v>92</v>
      </c>
    </row>
    <row r="30" ht="16.5">
      <c r="A30" s="13"/>
    </row>
    <row r="31" ht="16.5">
      <c r="B31" s="13" t="str">
        <f>Data!B26</f>
        <v>Head Master</v>
      </c>
    </row>
    <row r="32" ht="16.5">
      <c r="B32" s="13" t="str">
        <f>Data!B27</f>
        <v>ZPHS, M.KOTHUR</v>
      </c>
    </row>
  </sheetData>
  <sheetProtection password="C71F" sheet="1"/>
  <mergeCells count="27">
    <mergeCell ref="F21:I21"/>
    <mergeCell ref="F22:I22"/>
    <mergeCell ref="A25:I25"/>
    <mergeCell ref="A24:I24"/>
    <mergeCell ref="F13:I13"/>
    <mergeCell ref="F14:I14"/>
    <mergeCell ref="F18:I18"/>
    <mergeCell ref="B19:E19"/>
    <mergeCell ref="F19:I19"/>
    <mergeCell ref="F20:I20"/>
    <mergeCell ref="F8:I8"/>
    <mergeCell ref="B9:E11"/>
    <mergeCell ref="F9:I9"/>
    <mergeCell ref="F10:I10"/>
    <mergeCell ref="F11:I11"/>
    <mergeCell ref="B12:E12"/>
    <mergeCell ref="F12:I12"/>
    <mergeCell ref="A1:I1"/>
    <mergeCell ref="A2:I2"/>
    <mergeCell ref="A3:I3"/>
    <mergeCell ref="B5:D5"/>
    <mergeCell ref="F5:I5"/>
    <mergeCell ref="F15:I17"/>
    <mergeCell ref="B6:D6"/>
    <mergeCell ref="F6:I6"/>
    <mergeCell ref="B7:E7"/>
    <mergeCell ref="F7:I7"/>
  </mergeCells>
  <printOptions/>
  <pageMargins left="0.7" right="0.7" top="0.75" bottom="0.75" header="0.3" footer="0.3"/>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5:I22"/>
  <sheetViews>
    <sheetView showGridLines="0" view="pageBreakPreview" zoomScaleSheetLayoutView="100" zoomScalePageLayoutView="0" workbookViewId="0" topLeftCell="A1">
      <selection activeCell="D3" sqref="D3"/>
    </sheetView>
  </sheetViews>
  <sheetFormatPr defaultColWidth="9.7109375" defaultRowHeight="15"/>
  <cols>
    <col min="1" max="1" width="10.57421875" style="3" bestFit="1" customWidth="1"/>
    <col min="2" max="2" width="14.00390625" style="3" bestFit="1" customWidth="1"/>
    <col min="3" max="9" width="9.7109375" style="3" customWidth="1"/>
    <col min="10" max="16384" width="9.7109375" style="3" customWidth="1"/>
  </cols>
  <sheetData>
    <row r="5" spans="1:9" ht="22.5">
      <c r="A5" s="71" t="s">
        <v>66</v>
      </c>
      <c r="B5" s="71"/>
      <c r="C5" s="71"/>
      <c r="D5" s="71"/>
      <c r="E5" s="71"/>
      <c r="F5" s="71"/>
      <c r="G5" s="71"/>
      <c r="H5" s="71"/>
      <c r="I5" s="71"/>
    </row>
    <row r="6" spans="1:9" ht="169.5" customHeight="1">
      <c r="A6" s="68" t="str">
        <f>"                 This is to certify that the amount claimed towards Medical Reimbursement for the treatment of "&amp;Data!B20&amp;"  at "&amp;Data!B21&amp;", "&amp;Data!B22&amp;" from:"&amp;Data!B24&amp;" to "&amp;Data!D24&amp;" in respect of  Sri/Smt."&amp;IF(Data!B7=Data!B9,Data!B9,Data!B7&amp;", "&amp;Data!B8&amp;" of Sri/Smt."&amp;Data!B9)&amp;", "&amp;Data!B10&amp;", "&amp;Data!B11&amp;", Mandal:"&amp;Data!B12&amp;", Dist:"&amp;Data!B13&amp;" for Rs."&amp;Data!B25&amp;"/- (Rupees "&amp;Data!D25&amp;" only) is the first time and not claimed previously."</f>
        <v>                 This is to certify that the amount claimed towards Medical Reimbursement for the treatment of NODULAR GOITER WITH RETRO STEMAL EXTENSION WITH LEFT RECURRENT LARYNGEAL NERVE PALSY AND TOTAL THYROIDECTOMY.  at APOLLO HOSPITALS, CHENNAI, 21, GREEMS LANE, OFF GREAMS LANE, CHENNAI - 600006. from:02-05-2018 to 04-05-2018 in respect of  Sri/Smt.T.G. RAMESH BABU, SA ( TELUGU), ZPHS, M.KOTHUR, Mandal:NAGARI, Dist:CHITTOOR for Rs.131408/- (Rupees ONE LAKH THIRTY ONE THOUSAND FOUR HUNDRED AND EIGHT ONLY only) is the first time and not claimed previously.</v>
      </c>
      <c r="B6" s="68"/>
      <c r="C6" s="68"/>
      <c r="D6" s="68"/>
      <c r="E6" s="68"/>
      <c r="F6" s="68"/>
      <c r="G6" s="68"/>
      <c r="H6" s="68"/>
      <c r="I6" s="68"/>
    </row>
    <row r="8" spans="1:7" ht="16.5">
      <c r="A8" s="3" t="s">
        <v>110</v>
      </c>
      <c r="G8" s="16" t="str">
        <f>Data!B26</f>
        <v>Head Master</v>
      </c>
    </row>
    <row r="9" spans="1:7" ht="16.5">
      <c r="A9" s="3" t="s">
        <v>111</v>
      </c>
      <c r="B9" s="19"/>
      <c r="G9" s="16" t="str">
        <f>Data!B27</f>
        <v>ZPHS, M.KOTHUR</v>
      </c>
    </row>
    <row r="11" ht="16.5">
      <c r="A11" s="13"/>
    </row>
    <row r="12" ht="16.5">
      <c r="A12" s="13"/>
    </row>
    <row r="13" spans="2:7" ht="16.5">
      <c r="B13" s="13"/>
      <c r="C13" s="13" t="str">
        <f>"( "&amp;Data!B9&amp;" )"</f>
        <v>( T.G. RAMESH BABU )</v>
      </c>
      <c r="G13" s="13"/>
    </row>
    <row r="14" spans="1:7" ht="16.5">
      <c r="A14" s="13"/>
      <c r="D14" s="3" t="str">
        <f>Data!B10</f>
        <v>SA ( TELUGU)</v>
      </c>
      <c r="G14" s="13"/>
    </row>
    <row r="15" spans="3:7" ht="16.5">
      <c r="C15" s="17" t="str">
        <f>Data!B11</f>
        <v>ZPHS, M.KOTHUR</v>
      </c>
      <c r="G15" s="13"/>
    </row>
    <row r="16" spans="2:7" ht="16.5">
      <c r="B16" s="13"/>
      <c r="C16" s="17" t="str">
        <f>"Mandal:"&amp;Data!B12</f>
        <v>Mandal:NAGARI</v>
      </c>
      <c r="G16" s="13"/>
    </row>
    <row r="17" ht="16.5">
      <c r="B17" s="13"/>
    </row>
    <row r="19" ht="16.5">
      <c r="A19" s="13"/>
    </row>
    <row r="20" ht="16.5">
      <c r="A20" s="13"/>
    </row>
    <row r="21" ht="16.5">
      <c r="A21" s="13"/>
    </row>
    <row r="22" ht="16.5">
      <c r="A22" s="13"/>
    </row>
  </sheetData>
  <sheetProtection password="C71F" sheet="1"/>
  <mergeCells count="2">
    <mergeCell ref="A5:I5"/>
    <mergeCell ref="A6:I6"/>
  </mergeCells>
  <printOptions/>
  <pageMargins left="0.7" right="0.7" top="0.75" bottom="0.75" header="0.3" footer="0.3"/>
  <pageSetup horizontalDpi="300" verticalDpi="300" orientation="portrait" paperSize="9" scale="94" r:id="rId1"/>
</worksheet>
</file>

<file path=xl/worksheets/sheet7.xml><?xml version="1.0" encoding="utf-8"?>
<worksheet xmlns="http://schemas.openxmlformats.org/spreadsheetml/2006/main" xmlns:r="http://schemas.openxmlformats.org/officeDocument/2006/relationships">
  <dimension ref="A3:I15"/>
  <sheetViews>
    <sheetView showGridLines="0" view="pageBreakPreview" zoomScale="115" zoomScaleSheetLayoutView="115" zoomScalePageLayoutView="0" workbookViewId="0" topLeftCell="A1">
      <selection activeCell="K5" sqref="K5"/>
    </sheetView>
  </sheetViews>
  <sheetFormatPr defaultColWidth="9.7109375" defaultRowHeight="15"/>
  <cols>
    <col min="1" max="1" width="9.7109375" style="3" customWidth="1"/>
    <col min="2" max="2" width="14.7109375" style="3" bestFit="1" customWidth="1"/>
    <col min="3" max="9" width="9.7109375" style="3" customWidth="1"/>
    <col min="10" max="16384" width="9.7109375" style="3" customWidth="1"/>
  </cols>
  <sheetData>
    <row r="3" spans="1:9" ht="22.5">
      <c r="A3" s="71" t="s">
        <v>67</v>
      </c>
      <c r="B3" s="71"/>
      <c r="C3" s="71"/>
      <c r="D3" s="71"/>
      <c r="E3" s="71"/>
      <c r="F3" s="71"/>
      <c r="G3" s="71"/>
      <c r="H3" s="71"/>
      <c r="I3" s="71"/>
    </row>
    <row r="4" spans="1:9" ht="135.75" customHeight="1">
      <c r="A4" s="68" t="str">
        <f>"                   Sri/Smt."&amp;IF(Data!B7=Data!B9,Data!B9,Data!B7&amp;", "&amp;Data!B8&amp;" of Sri/Smt."&amp;Data!B9)&amp;", "&amp;Data!B10&amp;", "&amp;Data!B11&amp;", Mandal:"&amp;Data!B12&amp;", Dist:"&amp;Data!B13&amp;" is wholly dependant upon me.  She/He was under gone treatment for "&amp;Data!B20&amp;"  at "&amp;Data!B21&amp;", "&amp;Data!B22&amp;" from:"&amp;Data!B24&amp;" to "&amp;Data!D24&amp;" and I incurred total expenditure."</f>
        <v>                   Sri/Smt.T.G. RAMESH BABU, SA ( TELUGU), ZPHS, M.KOTHUR, Mandal:NAGARI, Dist:CHITTOOR is wholly dependant upon me.  She/He was under gone treatment for NODULAR GOITER WITH RETRO STEMAL EXTENSION WITH LEFT RECURRENT LARYNGEAL NERVE PALSY AND TOTAL THYROIDECTOMY.  at APOLLO HOSPITALS, CHENNAI, 21, GREEMS LANE, OFF GREAMS LANE, CHENNAI - 600006. from:02-05-2018 to 04-05-2018 and I incurred total expenditure.</v>
      </c>
      <c r="B4" s="68"/>
      <c r="C4" s="68"/>
      <c r="D4" s="68"/>
      <c r="E4" s="68"/>
      <c r="F4" s="68"/>
      <c r="G4" s="68"/>
      <c r="H4" s="68"/>
      <c r="I4" s="68"/>
    </row>
    <row r="6" ht="16.5">
      <c r="A6" s="3" t="s">
        <v>110</v>
      </c>
    </row>
    <row r="7" spans="1:7" ht="16.5">
      <c r="A7" s="3" t="s">
        <v>111</v>
      </c>
      <c r="B7" s="19"/>
      <c r="G7" s="13" t="str">
        <f>"( "&amp;Data!B9&amp;" )"</f>
        <v>( T.G. RAMESH BABU )</v>
      </c>
    </row>
    <row r="8" ht="16.5">
      <c r="H8" s="3" t="str">
        <f>Data!B10</f>
        <v>SA ( TELUGU)</v>
      </c>
    </row>
    <row r="9" spans="1:7" ht="16.5">
      <c r="A9" s="13"/>
      <c r="G9" s="13" t="str">
        <f>Data!B11</f>
        <v>ZPHS, M.KOTHUR</v>
      </c>
    </row>
    <row r="10" spans="1:7" ht="16.5">
      <c r="A10" s="13"/>
      <c r="G10" s="13" t="str">
        <f>"Mandal:"&amp;Data!B12</f>
        <v>Mandal:NAGARI</v>
      </c>
    </row>
    <row r="11" spans="2:7" ht="16.5">
      <c r="B11" s="13" t="s">
        <v>75</v>
      </c>
      <c r="G11" s="13"/>
    </row>
    <row r="12" spans="1:7" ht="16.5">
      <c r="A12" s="13"/>
      <c r="G12" s="13"/>
    </row>
    <row r="13" ht="16.5">
      <c r="G13" s="13"/>
    </row>
    <row r="14" spans="2:7" ht="16.5">
      <c r="B14" s="13" t="str">
        <f>Data!B26</f>
        <v>Head Master</v>
      </c>
      <c r="G14" s="13"/>
    </row>
    <row r="15" ht="16.5">
      <c r="B15" s="13" t="str">
        <f>Data!B27</f>
        <v>ZPHS, M.KOTHUR</v>
      </c>
    </row>
  </sheetData>
  <sheetProtection password="C71F" sheet="1"/>
  <mergeCells count="2">
    <mergeCell ref="A3:I3"/>
    <mergeCell ref="A4:I4"/>
  </mergeCells>
  <printOptions/>
  <pageMargins left="0.7" right="0.7" top="0.75" bottom="0.75" header="0.3" footer="0.3"/>
  <pageSetup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5:I17"/>
  <sheetViews>
    <sheetView showGridLines="0" view="pageBreakPreview" zoomScale="130" zoomScaleSheetLayoutView="130" zoomScalePageLayoutView="0" workbookViewId="0" topLeftCell="A1">
      <selection activeCell="A7" sqref="A7:I7"/>
    </sheetView>
  </sheetViews>
  <sheetFormatPr defaultColWidth="9.7109375" defaultRowHeight="15"/>
  <cols>
    <col min="1" max="9" width="9.7109375" style="3" customWidth="1"/>
    <col min="10" max="16384" width="9.7109375" style="3" customWidth="1"/>
  </cols>
  <sheetData>
    <row r="5" spans="1:9" ht="22.5">
      <c r="A5" s="71" t="s">
        <v>88</v>
      </c>
      <c r="B5" s="71"/>
      <c r="C5" s="71"/>
      <c r="D5" s="71"/>
      <c r="E5" s="71"/>
      <c r="F5" s="71"/>
      <c r="G5" s="71"/>
      <c r="H5" s="71"/>
      <c r="I5" s="71"/>
    </row>
    <row r="7" spans="1:9" ht="142.5" customHeight="1">
      <c r="A7" s="68" t="str">
        <f>"                        Medical Reimbursement of Sri/Smt."&amp;IF(Data!B7=Data!B9,Data!B9,Data!B7&amp;", "&amp;Data!B8&amp;" of Sri/Smt."&amp;Data!B9)&amp;", "&amp;Data!B10&amp;", "&amp;Data!B11&amp;", Mandal:"&amp;Data!B12&amp;", Dist:"&amp;Data!B13&amp;" is '"&amp;Data!B19&amp;"' spell of claim.   She/He was under gone treatment for "&amp;Data!B20&amp;"  at "&amp;Data!B21&amp;", "&amp;Data!B22&amp;" from:"&amp;Data!B24&amp;" to "&amp;Data!D24&amp;"."</f>
        <v>                        Medical Reimbursement of Sri/Smt.T.G. RAMESH BABU, SA ( TELUGU), ZPHS, M.KOTHUR, Mandal:NAGARI, Dist:CHITTOOR is 'FIRST' spell of claim.   She/He was under gone treatment for NODULAR GOITER WITH RETRO STEMAL EXTENSION WITH LEFT RECURRENT LARYNGEAL NERVE PALSY AND TOTAL THYROIDECTOMY.  at APOLLO HOSPITALS, CHENNAI, 21, GREEMS LANE, OFF GREAMS LANE, CHENNAI - 600006. from:02-05-2018 to 04-05-2018.</v>
      </c>
      <c r="B7" s="68"/>
      <c r="C7" s="68"/>
      <c r="D7" s="68"/>
      <c r="E7" s="68"/>
      <c r="F7" s="68"/>
      <c r="G7" s="68"/>
      <c r="H7" s="68"/>
      <c r="I7" s="68"/>
    </row>
    <row r="8" spans="1:7" ht="16.5">
      <c r="A8" s="3" t="s">
        <v>110</v>
      </c>
      <c r="G8" s="16" t="str">
        <f>Data!B26</f>
        <v>Head Master</v>
      </c>
    </row>
    <row r="9" spans="1:7" ht="16.5">
      <c r="A9" s="3" t="s">
        <v>111</v>
      </c>
      <c r="G9" s="16" t="str">
        <f>Data!B27</f>
        <v>ZPHS, M.KOTHUR</v>
      </c>
    </row>
    <row r="11" ht="16.5">
      <c r="A11" s="13"/>
    </row>
    <row r="12" ht="16.5">
      <c r="A12" s="13"/>
    </row>
    <row r="13" spans="2:7" ht="16.5">
      <c r="B13" s="13"/>
      <c r="C13" s="13"/>
      <c r="G13" s="13"/>
    </row>
    <row r="14" spans="1:7" ht="16.5">
      <c r="A14" s="13"/>
      <c r="G14" s="13"/>
    </row>
    <row r="15" spans="3:7" ht="16.5">
      <c r="C15" s="13"/>
      <c r="G15" s="13"/>
    </row>
    <row r="16" spans="2:7" ht="16.5">
      <c r="B16" s="13"/>
      <c r="C16" s="13"/>
      <c r="G16" s="13"/>
    </row>
    <row r="17" ht="16.5">
      <c r="B17" s="13"/>
    </row>
  </sheetData>
  <sheetProtection password="C71F" sheet="1"/>
  <mergeCells count="2">
    <mergeCell ref="A5:I5"/>
    <mergeCell ref="A7:I7"/>
  </mergeCells>
  <printOptions/>
  <pageMargins left="0.7" right="0.7" top="0.75" bottom="0.75" header="0.3" footer="0.3"/>
  <pageSetup horizontalDpi="300" verticalDpi="300" orientation="portrait" paperSize="9" scale="99" r:id="rId1"/>
</worksheet>
</file>

<file path=xl/worksheets/sheet9.xml><?xml version="1.0" encoding="utf-8"?>
<worksheet xmlns="http://schemas.openxmlformats.org/spreadsheetml/2006/main" xmlns:r="http://schemas.openxmlformats.org/officeDocument/2006/relationships">
  <dimension ref="A4:E40"/>
  <sheetViews>
    <sheetView zoomScalePageLayoutView="0" workbookViewId="0" topLeftCell="A4">
      <selection activeCell="E35" sqref="E35"/>
    </sheetView>
  </sheetViews>
  <sheetFormatPr defaultColWidth="9.140625" defaultRowHeight="15"/>
  <sheetData>
    <row r="4" spans="1:4" ht="15">
      <c r="A4" t="s">
        <v>93</v>
      </c>
      <c r="B4" t="s">
        <v>94</v>
      </c>
      <c r="C4" t="s">
        <v>95</v>
      </c>
      <c r="D4" t="s">
        <v>20</v>
      </c>
    </row>
    <row r="5" spans="1:5" ht="15">
      <c r="A5">
        <v>1</v>
      </c>
      <c r="D5">
        <v>18</v>
      </c>
      <c r="E5">
        <v>20000</v>
      </c>
    </row>
    <row r="6" spans="4:5" ht="15">
      <c r="D6">
        <v>44</v>
      </c>
      <c r="E6">
        <v>4000</v>
      </c>
    </row>
    <row r="7" spans="4:5" ht="15">
      <c r="D7">
        <v>411</v>
      </c>
      <c r="E7">
        <v>600</v>
      </c>
    </row>
    <row r="8" spans="4:5" ht="15">
      <c r="D8">
        <v>60</v>
      </c>
      <c r="E8">
        <v>500</v>
      </c>
    </row>
    <row r="9" spans="4:5" ht="15">
      <c r="D9">
        <v>920</v>
      </c>
      <c r="E9">
        <v>1300</v>
      </c>
    </row>
    <row r="10" spans="4:5" ht="15">
      <c r="D10">
        <v>920</v>
      </c>
      <c r="E10">
        <v>10000</v>
      </c>
    </row>
    <row r="11" spans="4:5" ht="15">
      <c r="D11">
        <v>2093</v>
      </c>
      <c r="E11">
        <v>15000</v>
      </c>
    </row>
    <row r="12" spans="4:5" ht="15">
      <c r="D12">
        <v>1684</v>
      </c>
      <c r="E12">
        <v>10000</v>
      </c>
    </row>
    <row r="13" spans="4:5" ht="15">
      <c r="D13">
        <v>1031</v>
      </c>
      <c r="E13">
        <v>3800</v>
      </c>
    </row>
    <row r="14" spans="4:5" ht="15">
      <c r="D14">
        <v>743</v>
      </c>
      <c r="E14">
        <v>2000</v>
      </c>
    </row>
    <row r="15" spans="4:5" ht="15">
      <c r="D15">
        <v>6000</v>
      </c>
      <c r="E15">
        <v>3200</v>
      </c>
    </row>
    <row r="16" spans="4:5" ht="15">
      <c r="D16">
        <v>391</v>
      </c>
      <c r="E16">
        <v>3000</v>
      </c>
    </row>
    <row r="17" spans="4:5" ht="15">
      <c r="D17">
        <v>570</v>
      </c>
      <c r="E17">
        <v>2100</v>
      </c>
    </row>
    <row r="18" spans="4:5" ht="15">
      <c r="D18">
        <v>220</v>
      </c>
      <c r="E18">
        <v>12000</v>
      </c>
    </row>
    <row r="19" spans="4:5" ht="15">
      <c r="D19">
        <v>470</v>
      </c>
      <c r="E19">
        <v>17000</v>
      </c>
    </row>
    <row r="20" spans="4:5" ht="15">
      <c r="D20">
        <v>6326</v>
      </c>
      <c r="E20">
        <v>2500</v>
      </c>
    </row>
    <row r="21" ht="15">
      <c r="D21">
        <v>1132</v>
      </c>
    </row>
    <row r="35" spans="4:5" ht="15">
      <c r="D35">
        <f>SUM(D5:D34)</f>
        <v>23033</v>
      </c>
      <c r="E35">
        <f>SUM(E5:E34)</f>
        <v>107000</v>
      </c>
    </row>
    <row r="36" ht="15">
      <c r="D36">
        <v>7660</v>
      </c>
    </row>
    <row r="40" ht="15">
      <c r="D40">
        <f>SUM(D35:D39)</f>
        <v>30693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VINUTHNA</dc:creator>
  <cp:keywords/>
  <dc:description/>
  <cp:lastModifiedBy>suresh</cp:lastModifiedBy>
  <cp:lastPrinted>2018-05-30T09:41:03Z</cp:lastPrinted>
  <dcterms:created xsi:type="dcterms:W3CDTF">2010-03-02T15:16:08Z</dcterms:created>
  <dcterms:modified xsi:type="dcterms:W3CDTF">2018-07-08T04:54:54Z</dcterms:modified>
  <cp:category/>
  <cp:version/>
  <cp:contentType/>
  <cp:contentStatus/>
</cp:coreProperties>
</file>